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CS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<sst xmlns="http://schemas.openxmlformats.org/spreadsheetml/2006/main" count="87" uniqueCount="39">
  <si>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</si>
  <si>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</si>
  <si>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</si>
  <si>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</si>
  <si>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</si>
  <si>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</si>
  <si>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</si>
  <si>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</si>
  <si>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</si>
  <si>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</si>
  <si>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</si>
  <si>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</si>
  <si>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</si>
  <si>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</si>
  <si>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</si>
  <si>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</si>
  <si>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</si>
  <si>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</si>
  <si>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</si>
  <si>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</si>
  <si>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</si>
  <si>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</si>
  <si>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</si>
  <si>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</si>
  <si>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</si>
  <si>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</si>
  <si>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</si>
  <si>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</si>
  <si>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</si>
  <si>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</si>
  <si>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</si>
  <si>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Dividend Discount</t>
  </si>
  <si>
    <t>Take $tock</t>
  </si>
  <si>
    <t>Excellent</t>
  </si>
  <si>
    <t>DeMarche</t>
  </si>
  <si>
    <t>Very Good</t>
  </si>
  <si>
    <t>Lincare</t>
  </si>
  <si>
    <t>LNCR</t>
  </si>
  <si>
    <t>3 (VL)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</si>
</sst>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askerville Old Face"/>
      <family val="1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44" fontId="11" fillId="8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169" fontId="11" fillId="5" borderId="11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/>
    </xf>
    <xf numFmtId="9" fontId="12" fillId="11" borderId="15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13" borderId="14" xfId="0" applyFont="1" applyFill="1" applyBorder="1" applyAlignment="1">
      <alignment horizontal="center"/>
    </xf>
    <xf numFmtId="9" fontId="14" fillId="1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2" fillId="9" borderId="9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8" fontId="0" fillId="7" borderId="10" xfId="0" applyNumberFormat="1" applyFont="1" applyFill="1" applyBorder="1" applyAlignment="1">
      <alignment/>
    </xf>
    <xf numFmtId="10" fontId="0" fillId="7" borderId="10" xfId="0" applyNumberFormat="1" applyFill="1" applyBorder="1" applyAlignment="1">
      <alignment/>
    </xf>
    <xf numFmtId="8" fontId="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9" sqref="K19"/>
    </sheetView>
  </sheetViews>
  <sheetFormatPr defaultColWidth="9.140625" defaultRowHeight="12.75"/>
  <cols>
    <col min="1" max="1" width="20.5742187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1" ht="29.25" thickBot="1" thickTop="1">
      <c r="A1" s="78" t="s">
        <v>36</v>
      </c>
      <c r="B1" s="6"/>
      <c r="C1" s="79" t="s">
        <v>37</v>
      </c>
      <c r="D1" s="1" t="s">
        <v>0</v>
      </c>
      <c r="E1" s="2"/>
      <c r="F1" s="3"/>
      <c r="G1" s="3"/>
      <c r="H1" s="3"/>
      <c r="I1" s="5"/>
      <c r="J1" s="4"/>
      <c r="K1" s="10"/>
    </row>
    <row r="2" spans="1:13" s="10" customFormat="1" ht="14.25" thickBot="1" thickTop="1">
      <c r="A2" s="7"/>
      <c r="B2" s="8"/>
      <c r="C2" s="9"/>
      <c r="D2" s="98" t="s">
        <v>0</v>
      </c>
      <c r="E2" s="101" t="s">
        <v>24</v>
      </c>
      <c r="F2" s="100"/>
      <c r="G2" s="96" t="s">
        <v>25</v>
      </c>
      <c r="H2" s="97">
        <v>29.46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9" t="s">
        <v>0</v>
      </c>
      <c r="E3" s="102">
        <v>37951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5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6" t="s">
        <v>11</v>
      </c>
      <c r="L4" s="76" t="s">
        <v>12</v>
      </c>
      <c r="M4" s="76" t="s">
        <v>27</v>
      </c>
      <c r="N4" s="76" t="s">
        <v>13</v>
      </c>
      <c r="O4" s="77" t="s">
        <v>14</v>
      </c>
      <c r="P4" s="76" t="s">
        <v>15</v>
      </c>
      <c r="Q4" s="76" t="s">
        <v>16</v>
      </c>
    </row>
    <row r="5" spans="1:17" s="29" customFormat="1" ht="15">
      <c r="A5" s="81" t="s">
        <v>32</v>
      </c>
      <c r="B5" s="19">
        <v>16.9</v>
      </c>
      <c r="C5" s="19">
        <v>16.9</v>
      </c>
      <c r="D5" s="20">
        <v>19.7</v>
      </c>
      <c r="E5" s="21">
        <v>3.79</v>
      </c>
      <c r="F5" s="20">
        <v>10.5</v>
      </c>
      <c r="G5" s="22">
        <v>1.96</v>
      </c>
      <c r="H5" s="23">
        <f aca="true" t="shared" si="0" ref="H5:H14">D5*E5</f>
        <v>74.663</v>
      </c>
      <c r="I5" s="23">
        <f aca="true" t="shared" si="1" ref="I5:I14">F5*G5</f>
        <v>20.58</v>
      </c>
      <c r="J5" s="24">
        <v>20.58</v>
      </c>
      <c r="K5" s="25">
        <f aca="true" t="shared" si="2" ref="K5:K14">(H5-$H$2)/($H$2-J5)</f>
        <v>5.090427927927926</v>
      </c>
      <c r="L5" s="26">
        <f aca="true" t="shared" si="3" ref="L5:L14">((H5/$H$2)^(1/5))-1</f>
        <v>0.20441051582528336</v>
      </c>
      <c r="M5" s="27">
        <f aca="true" t="shared" si="4" ref="M5:M14">($H$2-J5)/(H5-J5)</f>
        <v>0.16419207514376058</v>
      </c>
      <c r="N5" s="28">
        <f aca="true" t="shared" si="5" ref="N5:N14">H5-J5</f>
        <v>54.083</v>
      </c>
      <c r="O5" s="28">
        <f aca="true" t="shared" si="6" ref="O5:O19">N5/4</f>
        <v>13.52075</v>
      </c>
      <c r="P5" s="28">
        <f>J5+O5</f>
        <v>34.10075</v>
      </c>
      <c r="Q5" s="28">
        <f aca="true" t="shared" si="7" ref="Q5:Q14">P5+O5+O5</f>
        <v>61.14225</v>
      </c>
    </row>
    <row r="6" spans="1:17" s="29" customFormat="1" ht="15">
      <c r="A6" s="81">
        <v>1</v>
      </c>
      <c r="B6" s="19">
        <v>12.7</v>
      </c>
      <c r="C6" s="19">
        <v>12.8</v>
      </c>
      <c r="D6" s="19">
        <v>22</v>
      </c>
      <c r="E6" s="30">
        <v>3.16</v>
      </c>
      <c r="F6" s="19">
        <v>11</v>
      </c>
      <c r="G6" s="22">
        <v>1.73</v>
      </c>
      <c r="H6" s="23">
        <f t="shared" si="0"/>
        <v>69.52000000000001</v>
      </c>
      <c r="I6" s="23">
        <f t="shared" si="1"/>
        <v>19.03</v>
      </c>
      <c r="J6" s="24">
        <v>19</v>
      </c>
      <c r="K6" s="25">
        <f t="shared" si="2"/>
        <v>3.8298279158699815</v>
      </c>
      <c r="L6" s="26">
        <f t="shared" si="3"/>
        <v>0.18734083467395468</v>
      </c>
      <c r="M6" s="27">
        <f t="shared" si="4"/>
        <v>0.2070467141726049</v>
      </c>
      <c r="N6" s="28">
        <f t="shared" si="5"/>
        <v>50.52000000000001</v>
      </c>
      <c r="O6" s="28">
        <f t="shared" si="6"/>
        <v>12.630000000000003</v>
      </c>
      <c r="P6" s="28">
        <f aca="true" t="shared" si="8" ref="P6:P14">J6+O6</f>
        <v>31.630000000000003</v>
      </c>
      <c r="Q6" s="28">
        <f t="shared" si="7"/>
        <v>56.89000000000001</v>
      </c>
    </row>
    <row r="7" spans="1:17" s="29" customFormat="1" ht="15">
      <c r="A7" s="81">
        <v>2</v>
      </c>
      <c r="B7" s="19">
        <v>12</v>
      </c>
      <c r="C7" s="19">
        <v>9.7</v>
      </c>
      <c r="D7" s="19">
        <v>18</v>
      </c>
      <c r="E7" s="30">
        <v>3.5</v>
      </c>
      <c r="F7" s="19">
        <v>12.5</v>
      </c>
      <c r="G7" s="22">
        <v>2.2</v>
      </c>
      <c r="H7" s="23">
        <f t="shared" si="0"/>
        <v>63</v>
      </c>
      <c r="I7" s="23">
        <f t="shared" si="1"/>
        <v>27.500000000000004</v>
      </c>
      <c r="J7" s="24">
        <v>27.5</v>
      </c>
      <c r="K7" s="25">
        <f t="shared" si="2"/>
        <v>17.112244897959176</v>
      </c>
      <c r="L7" s="26">
        <f t="shared" si="3"/>
        <v>0.16418382613311455</v>
      </c>
      <c r="M7" s="27">
        <f t="shared" si="4"/>
        <v>0.05521126760563383</v>
      </c>
      <c r="N7" s="28">
        <f t="shared" si="5"/>
        <v>35.5</v>
      </c>
      <c r="O7" s="28">
        <f t="shared" si="6"/>
        <v>8.875</v>
      </c>
      <c r="P7" s="28">
        <f t="shared" si="8"/>
        <v>36.375</v>
      </c>
      <c r="Q7" s="28">
        <f t="shared" si="7"/>
        <v>54.125</v>
      </c>
    </row>
    <row r="8" spans="1:17" s="29" customFormat="1" ht="15">
      <c r="A8" s="81" t="s">
        <v>38</v>
      </c>
      <c r="B8" s="19">
        <v>14</v>
      </c>
      <c r="C8" s="19">
        <v>13</v>
      </c>
      <c r="D8" s="19">
        <v>18.2</v>
      </c>
      <c r="E8" s="30">
        <v>3.19</v>
      </c>
      <c r="F8" s="19">
        <v>12.1</v>
      </c>
      <c r="G8" s="22">
        <v>1.73</v>
      </c>
      <c r="H8" s="23">
        <f t="shared" si="0"/>
        <v>58.058</v>
      </c>
      <c r="I8" s="23">
        <f t="shared" si="1"/>
        <v>20.933</v>
      </c>
      <c r="J8" s="24">
        <v>21</v>
      </c>
      <c r="K8" s="25">
        <f t="shared" si="2"/>
        <v>3.3803782505910163</v>
      </c>
      <c r="L8" s="26">
        <f t="shared" si="3"/>
        <v>0.14531741848187218</v>
      </c>
      <c r="M8" s="27">
        <f t="shared" si="4"/>
        <v>0.22829078741432351</v>
      </c>
      <c r="N8" s="28">
        <f t="shared" si="5"/>
        <v>37.058</v>
      </c>
      <c r="O8" s="28">
        <f t="shared" si="6"/>
        <v>9.2645</v>
      </c>
      <c r="P8" s="28">
        <f t="shared" si="8"/>
        <v>30.264499999999998</v>
      </c>
      <c r="Q8" s="28">
        <f t="shared" si="7"/>
        <v>48.793499999999995</v>
      </c>
    </row>
    <row r="9" spans="1:17" s="29" customFormat="1" ht="15">
      <c r="A9" s="81">
        <v>4</v>
      </c>
      <c r="B9" s="19">
        <v>13.2</v>
      </c>
      <c r="C9" s="19">
        <v>10.1</v>
      </c>
      <c r="D9" s="19">
        <v>20</v>
      </c>
      <c r="E9" s="30">
        <v>2.8</v>
      </c>
      <c r="F9" s="19">
        <v>11</v>
      </c>
      <c r="G9" s="22">
        <v>1.73</v>
      </c>
      <c r="H9" s="23">
        <f t="shared" si="0"/>
        <v>56</v>
      </c>
      <c r="I9" s="23">
        <f t="shared" si="1"/>
        <v>19.03</v>
      </c>
      <c r="J9" s="24">
        <v>19</v>
      </c>
      <c r="K9" s="25">
        <f t="shared" si="2"/>
        <v>2.5372848948374758</v>
      </c>
      <c r="L9" s="26">
        <f t="shared" si="3"/>
        <v>0.13708009443320135</v>
      </c>
      <c r="M9" s="27">
        <f t="shared" si="4"/>
        <v>0.2827027027027027</v>
      </c>
      <c r="N9" s="28">
        <f t="shared" si="5"/>
        <v>37</v>
      </c>
      <c r="O9" s="28">
        <f t="shared" si="6"/>
        <v>9.25</v>
      </c>
      <c r="P9" s="28">
        <f t="shared" si="8"/>
        <v>28.25</v>
      </c>
      <c r="Q9" s="28">
        <f t="shared" si="7"/>
        <v>46.75</v>
      </c>
    </row>
    <row r="10" spans="1:17" s="29" customFormat="1" ht="15">
      <c r="A10" s="81">
        <v>5</v>
      </c>
      <c r="B10" s="19">
        <v>15</v>
      </c>
      <c r="C10" s="19">
        <v>13</v>
      </c>
      <c r="D10" s="19">
        <v>20</v>
      </c>
      <c r="E10" s="30">
        <v>3.19</v>
      </c>
      <c r="F10" s="19">
        <v>10</v>
      </c>
      <c r="G10" s="22">
        <v>2.07</v>
      </c>
      <c r="H10" s="23">
        <f>D10*E10</f>
        <v>63.8</v>
      </c>
      <c r="I10" s="23">
        <f>F10*G10</f>
        <v>20.7</v>
      </c>
      <c r="J10" s="24">
        <v>20.7</v>
      </c>
      <c r="K10" s="25">
        <f>(H10-$H$2)/($H$2-J10)</f>
        <v>3.920091324200912</v>
      </c>
      <c r="L10" s="26">
        <f>((H10/$H$2)^(1/5))-1</f>
        <v>0.1671255789423447</v>
      </c>
      <c r="M10" s="27">
        <f>($H$2-J10)/(H10-J10)</f>
        <v>0.20324825986078893</v>
      </c>
      <c r="N10" s="28">
        <f>H10-J10</f>
        <v>43.099999999999994</v>
      </c>
      <c r="O10" s="28">
        <f t="shared" si="6"/>
        <v>10.774999999999999</v>
      </c>
      <c r="P10" s="28">
        <f>J10+O10</f>
        <v>31.474999999999998</v>
      </c>
      <c r="Q10" s="28">
        <f>P10+O10+O10</f>
        <v>53.025</v>
      </c>
    </row>
    <row r="11" spans="1:17" s="29" customFormat="1" ht="15">
      <c r="A11" s="81">
        <v>6</v>
      </c>
      <c r="B11" s="19">
        <v>16.5</v>
      </c>
      <c r="C11" s="19">
        <v>15</v>
      </c>
      <c r="D11" s="19">
        <v>21</v>
      </c>
      <c r="E11" s="30">
        <v>3.48</v>
      </c>
      <c r="F11" s="19">
        <v>10</v>
      </c>
      <c r="G11" s="22">
        <v>1.73</v>
      </c>
      <c r="H11" s="23">
        <f t="shared" si="0"/>
        <v>73.08</v>
      </c>
      <c r="I11" s="23">
        <f t="shared" si="1"/>
        <v>17.3</v>
      </c>
      <c r="J11" s="24">
        <v>15.8</v>
      </c>
      <c r="K11" s="25">
        <f t="shared" si="2"/>
        <v>3.193265007320644</v>
      </c>
      <c r="L11" s="26">
        <f t="shared" si="3"/>
        <v>0.1992594773444607</v>
      </c>
      <c r="M11" s="27">
        <f t="shared" si="4"/>
        <v>0.23847765363128492</v>
      </c>
      <c r="N11" s="28">
        <f t="shared" si="5"/>
        <v>57.28</v>
      </c>
      <c r="O11" s="28">
        <f t="shared" si="6"/>
        <v>14.32</v>
      </c>
      <c r="P11" s="28">
        <f t="shared" si="8"/>
        <v>30.12</v>
      </c>
      <c r="Q11" s="28">
        <f t="shared" si="7"/>
        <v>58.76</v>
      </c>
    </row>
    <row r="12" spans="1:17" s="29" customFormat="1" ht="15">
      <c r="A12" s="81">
        <v>7</v>
      </c>
      <c r="B12" s="19">
        <v>12</v>
      </c>
      <c r="C12" s="19">
        <v>12</v>
      </c>
      <c r="D12" s="19">
        <v>20</v>
      </c>
      <c r="E12" s="30">
        <v>3.91</v>
      </c>
      <c r="F12" s="19">
        <v>10</v>
      </c>
      <c r="G12" s="22">
        <v>2.22</v>
      </c>
      <c r="H12" s="23">
        <f t="shared" si="0"/>
        <v>78.2</v>
      </c>
      <c r="I12" s="23">
        <f t="shared" si="1"/>
        <v>22.200000000000003</v>
      </c>
      <c r="J12" s="24">
        <v>22.2</v>
      </c>
      <c r="K12" s="25">
        <f t="shared" si="2"/>
        <v>6.713498622589531</v>
      </c>
      <c r="L12" s="26">
        <f t="shared" si="3"/>
        <v>0.2156115060036683</v>
      </c>
      <c r="M12" s="27">
        <f t="shared" si="4"/>
        <v>0.12964285714285717</v>
      </c>
      <c r="N12" s="28">
        <f t="shared" si="5"/>
        <v>56</v>
      </c>
      <c r="O12" s="28">
        <f t="shared" si="6"/>
        <v>14</v>
      </c>
      <c r="P12" s="28">
        <f t="shared" si="8"/>
        <v>36.2</v>
      </c>
      <c r="Q12" s="28">
        <f t="shared" si="7"/>
        <v>64.2</v>
      </c>
    </row>
    <row r="13" spans="1:17" s="29" customFormat="1" ht="15">
      <c r="A13" s="81">
        <v>8</v>
      </c>
      <c r="B13" s="19">
        <v>14</v>
      </c>
      <c r="C13" s="19">
        <v>8</v>
      </c>
      <c r="D13" s="19">
        <v>12</v>
      </c>
      <c r="E13" s="30">
        <v>3.05</v>
      </c>
      <c r="F13" s="19">
        <v>9</v>
      </c>
      <c r="G13" s="22">
        <v>2.07</v>
      </c>
      <c r="H13" s="23">
        <f t="shared" si="0"/>
        <v>36.599999999999994</v>
      </c>
      <c r="I13" s="23">
        <f t="shared" si="1"/>
        <v>18.63</v>
      </c>
      <c r="J13" s="24">
        <v>18.63</v>
      </c>
      <c r="K13" s="25">
        <f t="shared" si="2"/>
        <v>0.6592797783933511</v>
      </c>
      <c r="L13" s="26">
        <f t="shared" si="3"/>
        <v>0.04435865096688962</v>
      </c>
      <c r="M13" s="27">
        <f t="shared" si="4"/>
        <v>0.6026711185308851</v>
      </c>
      <c r="N13" s="28">
        <f t="shared" si="5"/>
        <v>17.969999999999995</v>
      </c>
      <c r="O13" s="28">
        <f t="shared" si="6"/>
        <v>4.492499999999999</v>
      </c>
      <c r="P13" s="28">
        <f t="shared" si="8"/>
        <v>23.1225</v>
      </c>
      <c r="Q13" s="28">
        <f t="shared" si="7"/>
        <v>32.107499999999995</v>
      </c>
    </row>
    <row r="14" spans="1:17" s="29" customFormat="1" ht="15">
      <c r="A14" s="81">
        <v>9</v>
      </c>
      <c r="B14" s="19">
        <v>15</v>
      </c>
      <c r="C14" s="19">
        <v>13.5</v>
      </c>
      <c r="D14" s="19">
        <v>20</v>
      </c>
      <c r="E14" s="30">
        <v>4.18</v>
      </c>
      <c r="F14" s="19">
        <v>12.5</v>
      </c>
      <c r="G14" s="22">
        <v>2.22</v>
      </c>
      <c r="H14" s="23">
        <f t="shared" si="0"/>
        <v>83.6</v>
      </c>
      <c r="I14" s="23">
        <f t="shared" si="1"/>
        <v>27.750000000000004</v>
      </c>
      <c r="J14" s="24">
        <v>24</v>
      </c>
      <c r="K14" s="25">
        <f t="shared" si="2"/>
        <v>9.915750915750912</v>
      </c>
      <c r="L14" s="26">
        <f t="shared" si="3"/>
        <v>0.23195460989045036</v>
      </c>
      <c r="M14" s="27">
        <f t="shared" si="4"/>
        <v>0.09161073825503357</v>
      </c>
      <c r="N14" s="28">
        <f t="shared" si="5"/>
        <v>59.599999999999994</v>
      </c>
      <c r="O14" s="28">
        <f t="shared" si="6"/>
        <v>14.899999999999999</v>
      </c>
      <c r="P14" s="28">
        <f t="shared" si="8"/>
        <v>38.9</v>
      </c>
      <c r="Q14" s="28">
        <f t="shared" si="7"/>
        <v>68.69999999999999</v>
      </c>
    </row>
    <row r="15" spans="1:17" s="29" customFormat="1" ht="15">
      <c r="A15" s="81">
        <v>10</v>
      </c>
      <c r="B15" s="19">
        <v>12.8</v>
      </c>
      <c r="C15" s="19">
        <v>10.7</v>
      </c>
      <c r="D15" s="19">
        <v>18.8</v>
      </c>
      <c r="E15" s="30">
        <v>3.65</v>
      </c>
      <c r="F15" s="19">
        <v>12</v>
      </c>
      <c r="G15" s="22">
        <v>2.05</v>
      </c>
      <c r="H15" s="23">
        <f>D15*E15</f>
        <v>68.62</v>
      </c>
      <c r="I15" s="23">
        <f>F15*G15</f>
        <v>24.599999999999998</v>
      </c>
      <c r="J15" s="24">
        <v>20.3</v>
      </c>
      <c r="K15" s="25">
        <f>(H15-$H$2)/($H$2-J15)</f>
        <v>4.275109170305678</v>
      </c>
      <c r="L15" s="26">
        <f>((H15/$H$2)^(1/5))-1</f>
        <v>0.18425054766534976</v>
      </c>
      <c r="M15" s="27">
        <f>($H$2-J15)/(H15-J15)</f>
        <v>0.18956953642384103</v>
      </c>
      <c r="N15" s="28">
        <f>H15-J15</f>
        <v>48.32000000000001</v>
      </c>
      <c r="O15" s="28">
        <f t="shared" si="6"/>
        <v>12.080000000000002</v>
      </c>
      <c r="P15" s="28">
        <f>J15+O15</f>
        <v>32.38</v>
      </c>
      <c r="Q15" s="28">
        <f>P15+O15+O15</f>
        <v>56.540000000000006</v>
      </c>
    </row>
    <row r="16" spans="1:17" s="29" customFormat="1" ht="15">
      <c r="A16" s="81">
        <v>11</v>
      </c>
      <c r="B16" s="19">
        <v>15</v>
      </c>
      <c r="C16" s="19">
        <v>15</v>
      </c>
      <c r="D16" s="19">
        <v>20.9</v>
      </c>
      <c r="E16" s="30">
        <v>3.48</v>
      </c>
      <c r="F16" s="19">
        <v>10</v>
      </c>
      <c r="G16" s="22">
        <v>1.92</v>
      </c>
      <c r="H16" s="23">
        <f>D16*E16</f>
        <v>72.732</v>
      </c>
      <c r="I16" s="23">
        <f>F16*G16</f>
        <v>19.2</v>
      </c>
      <c r="J16" s="24">
        <v>19.2</v>
      </c>
      <c r="K16" s="25">
        <f>(H16-$H$2)/($H$2-J16)</f>
        <v>4.217543859649122</v>
      </c>
      <c r="L16" s="26">
        <f>((H16/$H$2)^(1/5))-1</f>
        <v>0.19811514369729188</v>
      </c>
      <c r="M16" s="27">
        <f>($H$2-J16)/(H16-J16)</f>
        <v>0.19166106254203097</v>
      </c>
      <c r="N16" s="28">
        <f>H16-J16</f>
        <v>53.532</v>
      </c>
      <c r="O16" s="28">
        <f t="shared" si="6"/>
        <v>13.383</v>
      </c>
      <c r="P16" s="28">
        <f>J16+O16</f>
        <v>32.583</v>
      </c>
      <c r="Q16" s="28">
        <f>P16+O16+O16</f>
        <v>59.34899999999999</v>
      </c>
    </row>
    <row r="17" spans="1:17" s="29" customFormat="1" ht="15">
      <c r="A17" s="81">
        <v>12</v>
      </c>
      <c r="B17" s="19">
        <v>16</v>
      </c>
      <c r="C17" s="19">
        <v>14.7</v>
      </c>
      <c r="D17" s="19">
        <v>20.5</v>
      </c>
      <c r="E17" s="30">
        <v>3.44</v>
      </c>
      <c r="F17" s="19">
        <v>11.2</v>
      </c>
      <c r="G17" s="22">
        <v>1.73</v>
      </c>
      <c r="H17" s="23">
        <f>D17*E17</f>
        <v>70.52</v>
      </c>
      <c r="I17" s="23">
        <f>F17*G17</f>
        <v>19.375999999999998</v>
      </c>
      <c r="J17" s="24">
        <v>19.29</v>
      </c>
      <c r="K17" s="25">
        <f>(H17-$H$2)/($H$2-J17)</f>
        <v>4.0373647984267444</v>
      </c>
      <c r="L17" s="26">
        <f>((H17/$H$2)^(1/5))-1</f>
        <v>0.1907371740247703</v>
      </c>
      <c r="M17" s="27">
        <f>($H$2-J17)/(H17-J17)</f>
        <v>0.19851649424165532</v>
      </c>
      <c r="N17" s="28">
        <f>H17-J17</f>
        <v>51.23</v>
      </c>
      <c r="O17" s="28">
        <f t="shared" si="6"/>
        <v>12.8075</v>
      </c>
      <c r="P17" s="28">
        <f>J17+O17</f>
        <v>32.0975</v>
      </c>
      <c r="Q17" s="28">
        <f>P17+O17+O17</f>
        <v>57.71249999999999</v>
      </c>
    </row>
    <row r="18" spans="1:17" s="29" customFormat="1" ht="15">
      <c r="A18" s="81">
        <v>13</v>
      </c>
      <c r="B18" s="19">
        <v>19.1</v>
      </c>
      <c r="C18" s="19">
        <v>15.6</v>
      </c>
      <c r="D18" s="19">
        <v>26.4</v>
      </c>
      <c r="E18" s="30">
        <v>3.83</v>
      </c>
      <c r="F18" s="19">
        <v>13.7</v>
      </c>
      <c r="G18" s="22">
        <v>1.29</v>
      </c>
      <c r="H18" s="23">
        <f>D18*E18</f>
        <v>101.112</v>
      </c>
      <c r="I18" s="23">
        <f>F18*G18</f>
        <v>17.673</v>
      </c>
      <c r="J18" s="24">
        <v>22.3</v>
      </c>
      <c r="K18" s="25">
        <f>(H18-$H$2)/($H$2-J18)</f>
        <v>10.0072625698324</v>
      </c>
      <c r="L18" s="26">
        <f>((H18/$H$2)^(1/5))-1</f>
        <v>0.279717154494316</v>
      </c>
      <c r="M18" s="27">
        <f>($H$2-J18)/(H18-J18)</f>
        <v>0.0908491092726996</v>
      </c>
      <c r="N18" s="28">
        <f>H18-J18</f>
        <v>78.812</v>
      </c>
      <c r="O18" s="28">
        <f t="shared" si="6"/>
        <v>19.703</v>
      </c>
      <c r="P18" s="28">
        <f>J18+O18</f>
        <v>42.003</v>
      </c>
      <c r="Q18" s="28">
        <f>P18+O18+O18</f>
        <v>81.409</v>
      </c>
    </row>
    <row r="19" spans="1:17" s="29" customFormat="1" ht="15">
      <c r="A19" s="81">
        <v>14</v>
      </c>
      <c r="B19" s="19">
        <v>15</v>
      </c>
      <c r="C19" s="19">
        <v>14.4</v>
      </c>
      <c r="D19" s="19">
        <v>20.5</v>
      </c>
      <c r="E19" s="30">
        <v>3.39</v>
      </c>
      <c r="F19" s="19">
        <v>10</v>
      </c>
      <c r="G19" s="22">
        <v>1.73</v>
      </c>
      <c r="H19" s="23">
        <f>D19*E19</f>
        <v>69.495</v>
      </c>
      <c r="I19" s="23">
        <f>F19*G19</f>
        <v>17.3</v>
      </c>
      <c r="J19" s="24">
        <v>17.3</v>
      </c>
      <c r="K19" s="25">
        <f>(H19-$H$2)/($H$2-J19)</f>
        <v>3.2923519736842106</v>
      </c>
      <c r="L19" s="26">
        <f>((H19/$H$2)^(1/5))-1</f>
        <v>0.18725542675804618</v>
      </c>
      <c r="M19" s="27">
        <f>($H$2-J19)/(H19-J19)</f>
        <v>0.23297250694510965</v>
      </c>
      <c r="N19" s="28">
        <f>H19-J19</f>
        <v>52.19500000000001</v>
      </c>
      <c r="O19" s="28">
        <f t="shared" si="6"/>
        <v>13.048750000000002</v>
      </c>
      <c r="P19" s="28">
        <f>J19+O19</f>
        <v>30.348750000000003</v>
      </c>
      <c r="Q19" s="28">
        <f>P19+O19+O19</f>
        <v>56.446250000000006</v>
      </c>
    </row>
    <row r="20" spans="1:17" s="29" customFormat="1" ht="15">
      <c r="A20" s="81"/>
      <c r="B20" s="19"/>
      <c r="C20" s="19"/>
      <c r="D20" s="19"/>
      <c r="E20" s="30"/>
      <c r="F20" s="19"/>
      <c r="G20" s="22"/>
      <c r="H20" s="23"/>
      <c r="I20" s="23"/>
      <c r="J20" s="24"/>
      <c r="K20" s="25"/>
      <c r="L20" s="26"/>
      <c r="M20" s="27"/>
      <c r="N20" s="28"/>
      <c r="O20" s="28"/>
      <c r="P20" s="28"/>
      <c r="Q20" s="28"/>
    </row>
    <row r="21" spans="1:17" s="18" customFormat="1" ht="10.5" customHeight="1">
      <c r="A21" s="74"/>
      <c r="B21" s="31"/>
      <c r="C21" s="31"/>
      <c r="D21" s="32"/>
      <c r="E21" s="32"/>
      <c r="F21" s="32"/>
      <c r="G21" s="32"/>
      <c r="H21" s="33"/>
      <c r="I21" s="33"/>
      <c r="J21" s="33"/>
      <c r="K21" s="34" t="s">
        <v>0</v>
      </c>
      <c r="L21" s="35"/>
      <c r="M21" s="27" t="s">
        <v>0</v>
      </c>
      <c r="N21" s="36"/>
      <c r="O21" s="36"/>
      <c r="P21" s="36"/>
      <c r="Q21" s="36"/>
    </row>
    <row r="22" spans="1:17" s="29" customFormat="1" ht="15.75">
      <c r="A22" s="66" t="s">
        <v>26</v>
      </c>
      <c r="B22" s="37">
        <f aca="true" t="shared" si="9" ref="B22:M22">AVERAGE(B5:B20)</f>
        <v>14.613333333333335</v>
      </c>
      <c r="C22" s="37">
        <f t="shared" si="9"/>
        <v>12.959999999999999</v>
      </c>
      <c r="D22" s="37">
        <f t="shared" si="9"/>
        <v>19.866666666666667</v>
      </c>
      <c r="E22" s="38">
        <f t="shared" si="9"/>
        <v>3.4693333333333327</v>
      </c>
      <c r="F22" s="37">
        <f t="shared" si="9"/>
        <v>11.033333333333331</v>
      </c>
      <c r="G22" s="38">
        <f t="shared" si="9"/>
        <v>1.8920000000000001</v>
      </c>
      <c r="H22" s="38">
        <f t="shared" si="9"/>
        <v>69.26666666666667</v>
      </c>
      <c r="I22" s="38">
        <f t="shared" si="9"/>
        <v>20.786800000000003</v>
      </c>
      <c r="J22" s="38">
        <f t="shared" si="9"/>
        <v>20.453333333333333</v>
      </c>
      <c r="K22" s="37">
        <f t="shared" si="9"/>
        <v>5.478778793822605</v>
      </c>
      <c r="L22" s="41">
        <f t="shared" si="9"/>
        <v>0.1824478639556676</v>
      </c>
      <c r="M22" s="41">
        <f t="shared" si="9"/>
        <v>0.20711085892568082</v>
      </c>
      <c r="N22" s="39" t="s">
        <v>0</v>
      </c>
      <c r="O22" s="39" t="s">
        <v>0</v>
      </c>
      <c r="P22" s="39" t="s">
        <v>0</v>
      </c>
      <c r="Q22" s="39" t="s">
        <v>0</v>
      </c>
    </row>
    <row r="23" spans="1:17" s="29" customFormat="1" ht="15.75">
      <c r="A23" s="66" t="s">
        <v>17</v>
      </c>
      <c r="B23" s="37">
        <f aca="true" t="shared" si="10" ref="B23:M23">STDEV(B5:B20)</f>
        <v>1.9784072477867676</v>
      </c>
      <c r="C23" s="37">
        <f t="shared" si="10"/>
        <v>2.4738056281192233</v>
      </c>
      <c r="D23" s="37">
        <f t="shared" si="10"/>
        <v>2.9249338616861253</v>
      </c>
      <c r="E23" s="38">
        <f t="shared" si="10"/>
        <v>0.36338619100005104</v>
      </c>
      <c r="F23" s="37">
        <f t="shared" si="10"/>
        <v>1.2893335303097486</v>
      </c>
      <c r="G23" s="38">
        <f t="shared" si="10"/>
        <v>0.25685460033700996</v>
      </c>
      <c r="H23" s="38">
        <f t="shared" si="10"/>
        <v>14.1296427498396</v>
      </c>
      <c r="I23" s="38">
        <f t="shared" si="10"/>
        <v>3.3754002979540783</v>
      </c>
      <c r="J23" s="38">
        <f t="shared" si="10"/>
        <v>2.8178605528375735</v>
      </c>
      <c r="K23" s="37">
        <f t="shared" si="10"/>
        <v>4.086212020635555</v>
      </c>
      <c r="L23" s="41">
        <f t="shared" si="10"/>
        <v>0.051558157792743885</v>
      </c>
      <c r="M23" s="41">
        <f t="shared" si="10"/>
        <v>0.12612136682848055</v>
      </c>
      <c r="N23" s="40" t="s">
        <v>0</v>
      </c>
      <c r="O23" s="40" t="s">
        <v>0</v>
      </c>
      <c r="P23" s="40" t="s">
        <v>0</v>
      </c>
      <c r="Q23" s="40" t="s">
        <v>0</v>
      </c>
    </row>
    <row r="24" spans="1:17" s="29" customFormat="1" ht="15.75">
      <c r="A24" s="66" t="s">
        <v>23</v>
      </c>
      <c r="B24" s="41">
        <f>B23/B22</f>
        <v>0.13538370764964192</v>
      </c>
      <c r="C24" s="41">
        <f aca="true" t="shared" si="11" ref="C24:M24">C23/C22</f>
        <v>0.19088006389808823</v>
      </c>
      <c r="D24" s="41">
        <f t="shared" si="11"/>
        <v>0.14722821451440227</v>
      </c>
      <c r="E24" s="41">
        <f t="shared" si="11"/>
        <v>0.10474236865873879</v>
      </c>
      <c r="F24" s="41">
        <f t="shared" si="11"/>
        <v>0.1168580238951434</v>
      </c>
      <c r="G24" s="41">
        <f t="shared" si="11"/>
        <v>0.13575824542125262</v>
      </c>
      <c r="H24" s="41">
        <f t="shared" si="11"/>
        <v>0.20398906761077384</v>
      </c>
      <c r="I24" s="41">
        <f t="shared" si="11"/>
        <v>0.16238191053717155</v>
      </c>
      <c r="J24" s="41">
        <f t="shared" si="11"/>
        <v>0.13777023563417082</v>
      </c>
      <c r="K24" s="41">
        <f t="shared" si="11"/>
        <v>0.7458253334197052</v>
      </c>
      <c r="L24" s="41">
        <f t="shared" si="11"/>
        <v>0.2825911834477373</v>
      </c>
      <c r="M24" s="41">
        <f t="shared" si="11"/>
        <v>0.6089558388328525</v>
      </c>
      <c r="N24" s="40" t="s">
        <v>0</v>
      </c>
      <c r="O24" s="40" t="s">
        <v>0</v>
      </c>
      <c r="P24" s="40" t="s">
        <v>0</v>
      </c>
      <c r="Q24" s="40" t="s">
        <v>0</v>
      </c>
    </row>
    <row r="25" spans="1:17" s="29" customFormat="1" ht="9.75" customHeight="1">
      <c r="A25" s="80"/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27" t="s">
        <v>0</v>
      </c>
      <c r="N25" s="43"/>
      <c r="O25" s="43"/>
      <c r="P25" s="43"/>
      <c r="Q25" s="43"/>
    </row>
    <row r="26" spans="1:17" s="29" customFormat="1" ht="15.75">
      <c r="A26" s="67" t="s">
        <v>18</v>
      </c>
      <c r="B26" s="44">
        <f>B22+B23</f>
        <v>16.591740581120103</v>
      </c>
      <c r="C26" s="44">
        <f aca="true" t="shared" si="12" ref="C26:M26">C22+C23</f>
        <v>15.433805628119222</v>
      </c>
      <c r="D26" s="44">
        <f t="shared" si="12"/>
        <v>22.79160052835279</v>
      </c>
      <c r="E26" s="45">
        <f t="shared" si="12"/>
        <v>3.832719524333384</v>
      </c>
      <c r="F26" s="44">
        <f t="shared" si="12"/>
        <v>12.32266686364308</v>
      </c>
      <c r="G26" s="45">
        <f t="shared" si="12"/>
        <v>2.14885460033701</v>
      </c>
      <c r="H26" s="46">
        <f t="shared" si="12"/>
        <v>83.39630941650627</v>
      </c>
      <c r="I26" s="45">
        <f t="shared" si="12"/>
        <v>24.16220029795408</v>
      </c>
      <c r="J26" s="45">
        <f t="shared" si="12"/>
        <v>23.271193886170906</v>
      </c>
      <c r="K26" s="44">
        <f t="shared" si="12"/>
        <v>9.56499081445816</v>
      </c>
      <c r="L26" s="47">
        <f t="shared" si="12"/>
        <v>0.23400602174841148</v>
      </c>
      <c r="M26" s="47">
        <f t="shared" si="12"/>
        <v>0.33323222575416134</v>
      </c>
      <c r="N26" s="49" t="s">
        <v>0</v>
      </c>
      <c r="O26" s="49" t="s">
        <v>0</v>
      </c>
      <c r="P26" s="49" t="s">
        <v>0</v>
      </c>
      <c r="Q26" s="49" t="s">
        <v>0</v>
      </c>
    </row>
    <row r="27" spans="1:17" s="29" customFormat="1" ht="15.75">
      <c r="A27" s="68" t="s">
        <v>19</v>
      </c>
      <c r="B27" s="50">
        <f>B22-B23</f>
        <v>12.634926085546567</v>
      </c>
      <c r="C27" s="50">
        <f aca="true" t="shared" si="13" ref="C27:M27">C22-C23</f>
        <v>10.486194371880776</v>
      </c>
      <c r="D27" s="50">
        <f t="shared" si="13"/>
        <v>16.941732804980543</v>
      </c>
      <c r="E27" s="52">
        <f t="shared" si="13"/>
        <v>3.1059471423332816</v>
      </c>
      <c r="F27" s="50">
        <f t="shared" si="13"/>
        <v>9.743999803023582</v>
      </c>
      <c r="G27" s="52">
        <f t="shared" si="13"/>
        <v>1.63514539966299</v>
      </c>
      <c r="H27" s="52">
        <f t="shared" si="13"/>
        <v>55.13702391682706</v>
      </c>
      <c r="I27" s="53">
        <f t="shared" si="13"/>
        <v>17.411399702045927</v>
      </c>
      <c r="J27" s="52">
        <f t="shared" si="13"/>
        <v>17.63547278049576</v>
      </c>
      <c r="K27" s="50">
        <f t="shared" si="13"/>
        <v>1.39256677318705</v>
      </c>
      <c r="L27" s="54">
        <f t="shared" si="13"/>
        <v>0.1308897061629237</v>
      </c>
      <c r="M27" s="54">
        <f t="shared" si="13"/>
        <v>0.08098949209720027</v>
      </c>
      <c r="N27" s="55" t="s">
        <v>0</v>
      </c>
      <c r="O27" s="55" t="s">
        <v>0</v>
      </c>
      <c r="P27" s="55" t="s">
        <v>0</v>
      </c>
      <c r="Q27" s="55" t="s">
        <v>0</v>
      </c>
    </row>
    <row r="28" spans="1:17" s="29" customFormat="1" ht="9.75" customHeight="1">
      <c r="A28" s="80"/>
      <c r="B28" s="42"/>
      <c r="C28" s="42"/>
      <c r="D28" s="43"/>
      <c r="E28" s="43"/>
      <c r="F28" s="43"/>
      <c r="G28" s="43"/>
      <c r="H28" s="82"/>
      <c r="I28" s="82"/>
      <c r="J28" s="82"/>
      <c r="K28" s="43"/>
      <c r="L28" s="43"/>
      <c r="M28" s="27" t="s">
        <v>0</v>
      </c>
      <c r="N28" s="56"/>
      <c r="O28" s="56"/>
      <c r="P28" s="56"/>
      <c r="Q28" s="56"/>
    </row>
    <row r="29" spans="1:17" s="29" customFormat="1" ht="15.75">
      <c r="A29" s="69" t="s">
        <v>20</v>
      </c>
      <c r="B29" s="57">
        <f aca="true" t="shared" si="14" ref="B29:M29">MAX(B5:B20)</f>
        <v>19.1</v>
      </c>
      <c r="C29" s="83">
        <f t="shared" si="14"/>
        <v>16.9</v>
      </c>
      <c r="D29" s="83">
        <f t="shared" si="14"/>
        <v>26.4</v>
      </c>
      <c r="E29" s="84">
        <f t="shared" si="14"/>
        <v>4.18</v>
      </c>
      <c r="F29" s="83">
        <f t="shared" si="14"/>
        <v>13.7</v>
      </c>
      <c r="G29" s="84">
        <f t="shared" si="14"/>
        <v>2.22</v>
      </c>
      <c r="H29" s="84">
        <f t="shared" si="14"/>
        <v>101.112</v>
      </c>
      <c r="I29" s="84">
        <f t="shared" si="14"/>
        <v>27.750000000000004</v>
      </c>
      <c r="J29" s="84">
        <f t="shared" si="14"/>
        <v>27.5</v>
      </c>
      <c r="K29" s="89">
        <f t="shared" si="14"/>
        <v>17.112244897959176</v>
      </c>
      <c r="L29" s="85">
        <f t="shared" si="14"/>
        <v>0.279717154494316</v>
      </c>
      <c r="M29" s="58">
        <f t="shared" si="14"/>
        <v>0.6026711185308851</v>
      </c>
      <c r="N29" s="49" t="s">
        <v>0</v>
      </c>
      <c r="O29" s="49" t="s">
        <v>0</v>
      </c>
      <c r="P29" s="49" t="s">
        <v>0</v>
      </c>
      <c r="Q29" s="49" t="s">
        <v>0</v>
      </c>
    </row>
    <row r="30" spans="1:17" s="29" customFormat="1" ht="15.75">
      <c r="A30" s="70" t="s">
        <v>21</v>
      </c>
      <c r="B30" s="37">
        <f aca="true" t="shared" si="15" ref="B30:M30">MIN(B5:B20)</f>
        <v>12</v>
      </c>
      <c r="C30" s="37">
        <f t="shared" si="15"/>
        <v>8</v>
      </c>
      <c r="D30" s="37">
        <f t="shared" si="15"/>
        <v>12</v>
      </c>
      <c r="E30" s="38">
        <f t="shared" si="15"/>
        <v>2.8</v>
      </c>
      <c r="F30" s="37">
        <f t="shared" si="15"/>
        <v>9</v>
      </c>
      <c r="G30" s="38">
        <f t="shared" si="15"/>
        <v>1.29</v>
      </c>
      <c r="H30" s="38">
        <f t="shared" si="15"/>
        <v>36.599999999999994</v>
      </c>
      <c r="I30" s="38">
        <f t="shared" si="15"/>
        <v>17.3</v>
      </c>
      <c r="J30" s="38">
        <f t="shared" si="15"/>
        <v>15.8</v>
      </c>
      <c r="K30" s="90">
        <f t="shared" si="15"/>
        <v>0.6592797783933511</v>
      </c>
      <c r="L30" s="41">
        <f t="shared" si="15"/>
        <v>0.04435865096688962</v>
      </c>
      <c r="M30" s="41">
        <f t="shared" si="15"/>
        <v>0.05521126760563383</v>
      </c>
      <c r="N30" s="55" t="s">
        <v>0</v>
      </c>
      <c r="O30" s="55" t="s">
        <v>0</v>
      </c>
      <c r="P30" s="55" t="s">
        <v>0</v>
      </c>
      <c r="Q30" s="55" t="s">
        <v>0</v>
      </c>
    </row>
    <row r="31" spans="1:17" s="29" customFormat="1" ht="9" customHeight="1">
      <c r="A31" s="71"/>
      <c r="B31" s="39"/>
      <c r="C31" s="39"/>
      <c r="D31" s="59"/>
      <c r="E31" s="59"/>
      <c r="F31" s="59"/>
      <c r="G31" s="59"/>
      <c r="H31" s="59"/>
      <c r="I31" s="59"/>
      <c r="J31" s="59"/>
      <c r="K31" s="59"/>
      <c r="L31" s="35"/>
      <c r="M31" s="27" t="s">
        <v>0</v>
      </c>
      <c r="N31" s="60"/>
      <c r="O31" s="60"/>
      <c r="P31" s="61"/>
      <c r="Q31" s="61"/>
    </row>
    <row r="32" spans="1:17" s="29" customFormat="1" ht="15.75">
      <c r="A32" s="72" t="s">
        <v>22</v>
      </c>
      <c r="B32" s="50">
        <f aca="true" t="shared" si="16" ref="B32:L32">B29-B30</f>
        <v>7.100000000000001</v>
      </c>
      <c r="C32" s="50">
        <f t="shared" si="16"/>
        <v>8.899999999999999</v>
      </c>
      <c r="D32" s="51">
        <f t="shared" si="16"/>
        <v>14.399999999999999</v>
      </c>
      <c r="E32" s="52">
        <f t="shared" si="16"/>
        <v>1.38</v>
      </c>
      <c r="F32" s="62">
        <f t="shared" si="16"/>
        <v>4.699999999999999</v>
      </c>
      <c r="G32" s="52">
        <f t="shared" si="16"/>
        <v>0.9300000000000002</v>
      </c>
      <c r="H32" s="52">
        <f t="shared" si="16"/>
        <v>64.512</v>
      </c>
      <c r="I32" s="52">
        <f t="shared" si="16"/>
        <v>10.450000000000003</v>
      </c>
      <c r="J32" s="52">
        <f t="shared" si="16"/>
        <v>11.7</v>
      </c>
      <c r="K32" s="62">
        <f t="shared" si="16"/>
        <v>16.452965119565825</v>
      </c>
      <c r="L32" s="54">
        <f t="shared" si="16"/>
        <v>0.23535850352742638</v>
      </c>
      <c r="M32" s="48">
        <f>(H29-I32)/(H29-H32)</f>
        <v>2.477103825136612</v>
      </c>
      <c r="N32" s="55" t="s">
        <v>0</v>
      </c>
      <c r="O32" s="55" t="s">
        <v>0</v>
      </c>
      <c r="P32" s="55" t="s">
        <v>0</v>
      </c>
      <c r="Q32" s="55" t="s">
        <v>0</v>
      </c>
    </row>
    <row r="33" spans="1:17" s="29" customFormat="1" ht="15.75">
      <c r="A33" s="73" t="s">
        <v>23</v>
      </c>
      <c r="B33" s="54">
        <f aca="true" t="shared" si="17" ref="B33:L33">B32/B30</f>
        <v>0.5916666666666668</v>
      </c>
      <c r="C33" s="54">
        <f t="shared" si="17"/>
        <v>1.1124999999999998</v>
      </c>
      <c r="D33" s="48">
        <f t="shared" si="17"/>
        <v>1.2</v>
      </c>
      <c r="E33" s="48">
        <f t="shared" si="17"/>
        <v>0.4928571428571428</v>
      </c>
      <c r="F33" s="48">
        <f t="shared" si="17"/>
        <v>0.5222222222222221</v>
      </c>
      <c r="G33" s="48">
        <f t="shared" si="17"/>
        <v>0.7209302325581396</v>
      </c>
      <c r="H33" s="48">
        <f t="shared" si="17"/>
        <v>1.7626229508196725</v>
      </c>
      <c r="I33" s="48">
        <f t="shared" si="17"/>
        <v>0.6040462427745666</v>
      </c>
      <c r="J33" s="48">
        <f t="shared" si="17"/>
        <v>0.740506329113924</v>
      </c>
      <c r="K33" s="63">
        <f t="shared" si="17"/>
        <v>24.95596810152634</v>
      </c>
      <c r="L33" s="48">
        <f t="shared" si="17"/>
        <v>5.305808413856041</v>
      </c>
      <c r="M33" s="48">
        <f>(H30-I33)/(H30-H33)</f>
        <v>1.0332567146605078</v>
      </c>
      <c r="N33" s="64" t="s">
        <v>0</v>
      </c>
      <c r="O33" s="64" t="s">
        <v>0</v>
      </c>
      <c r="P33" s="64" t="s">
        <v>0</v>
      </c>
      <c r="Q33" s="64" t="s">
        <v>0</v>
      </c>
    </row>
    <row r="34" s="29" customFormat="1" ht="12.75"/>
    <row r="35" spans="1:3" s="29" customFormat="1" ht="12.75">
      <c r="A35" s="88" t="s">
        <v>28</v>
      </c>
      <c r="B35" s="91">
        <v>10</v>
      </c>
      <c r="C35" s="86" t="s">
        <v>33</v>
      </c>
    </row>
    <row r="36" spans="1:3" s="29" customFormat="1" ht="12.75">
      <c r="A36" s="88" t="s">
        <v>29</v>
      </c>
      <c r="B36" s="94">
        <v>70.64</v>
      </c>
      <c r="C36" s="86" t="s">
        <v>33</v>
      </c>
    </row>
    <row r="37" spans="1:3" s="29" customFormat="1" ht="12.75">
      <c r="A37" s="88" t="s">
        <v>30</v>
      </c>
      <c r="B37" s="92">
        <v>140.31</v>
      </c>
      <c r="C37" s="86" t="s">
        <v>33</v>
      </c>
    </row>
    <row r="38" spans="1:3" ht="12.75">
      <c r="A38" s="88" t="s">
        <v>34</v>
      </c>
      <c r="B38" s="95">
        <v>7</v>
      </c>
      <c r="C38" s="87" t="s">
        <v>35</v>
      </c>
    </row>
    <row r="39" spans="1:3" ht="12.75">
      <c r="A39" s="88" t="s">
        <v>31</v>
      </c>
      <c r="B39" s="93">
        <v>0.175</v>
      </c>
      <c r="C39" s="87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2003-11-30T01:22:28Z</dcterms:modified>
  <cp:category/>
  <cp:version/>
  <cp:contentType/>
  <cp:contentStatus/>
</cp:coreProperties>
</file>