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ie\Desktop\"/>
    </mc:Choice>
  </mc:AlternateContent>
  <bookViews>
    <workbookView xWindow="0" yWindow="0" windowWidth="7470" windowHeight="3660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Q12" i="1" l="1"/>
  <c r="R12" i="1" s="1"/>
  <c r="S12" i="1" s="1"/>
  <c r="T12" i="1" s="1"/>
  <c r="U12" i="1" s="1"/>
  <c r="Q14" i="1"/>
  <c r="R14" i="1" s="1"/>
  <c r="S14" i="1" s="1"/>
  <c r="T14" i="1" s="1"/>
  <c r="U14" i="1" s="1"/>
  <c r="C14" i="1"/>
  <c r="D14" i="1"/>
  <c r="I5" i="1" l="1"/>
  <c r="H5" i="1"/>
  <c r="I6" i="1" s="1"/>
  <c r="G5" i="1"/>
  <c r="F5" i="1"/>
  <c r="Q8" i="1" l="1"/>
  <c r="R8" i="1" s="1"/>
  <c r="S8" i="1" s="1"/>
  <c r="T8" i="1" s="1"/>
  <c r="U8" i="1" s="1"/>
  <c r="Q6" i="1"/>
  <c r="R6" i="1" s="1"/>
  <c r="S6" i="1" s="1"/>
  <c r="T6" i="1" s="1"/>
  <c r="U6" i="1" s="1"/>
  <c r="C9" i="2" l="1"/>
  <c r="D9" i="2" l="1"/>
</calcChain>
</file>

<file path=xl/sharedStrings.xml><?xml version="1.0" encoding="utf-8"?>
<sst xmlns="http://schemas.openxmlformats.org/spreadsheetml/2006/main" count="92" uniqueCount="75">
  <si>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</si>
  <si>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</si>
  <si>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</si>
  <si>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</si>
  <si>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</si>
  <si>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</si>
  <si>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</si>
  <si>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</si>
  <si>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</si>
  <si>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</si>
  <si>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</si>
  <si>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</si>
  <si>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</si>
  <si>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</si>
  <si>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</si>
  <si>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</si>
  <si>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</si>
  <si>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</si>
  <si>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</si>
  <si>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</si>
  <si>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</si>
  <si>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</si>
  <si>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</si>
  <si>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</si>
  <si>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</si>
  <si>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</si>
  <si>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</si>
  <si>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</si>
  <si>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</si>
  <si>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</si>
  <si>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</si>
  <si>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Morningstar</t>
  </si>
  <si>
    <t>stars</t>
  </si>
  <si>
    <t>Fair Val</t>
  </si>
  <si>
    <t>Cur Price</t>
  </si>
  <si>
    <t>*VL Tmlins</t>
  </si>
  <si>
    <t>*VL Fin Strg</t>
  </si>
  <si>
    <t>*Earn Pred</t>
  </si>
  <si>
    <t>**Current P/E</t>
  </si>
  <si>
    <t>Moat</t>
  </si>
  <si>
    <t>***PV/FV</t>
  </si>
  <si>
    <t>ABBVIE</t>
  </si>
  <si>
    <t>ABBV</t>
  </si>
  <si>
    <t>PAR*</t>
  </si>
  <si>
    <t>Quality*</t>
  </si>
  <si>
    <t>* Data from Manifest Investing</t>
  </si>
  <si>
    <t>(1 yr)</t>
  </si>
  <si>
    <t>(5 yrs)</t>
  </si>
  <si>
    <t>PV/FV=1</t>
  </si>
  <si>
    <t>3***</t>
  </si>
  <si>
    <t>3star price</t>
  </si>
  <si>
    <t>no discount</t>
  </si>
  <si>
    <t>narrow</t>
  </si>
  <si>
    <t>A</t>
  </si>
  <si>
    <t>See</t>
  </si>
  <si>
    <t>sales grth est/yr</t>
  </si>
  <si>
    <t>Sales Growth</t>
  </si>
  <si>
    <t>EPS Growth</t>
  </si>
  <si>
    <t>Manifest Investing</t>
  </si>
  <si>
    <t>sales&gt;</t>
  </si>
  <si>
    <t>EPS=</t>
  </si>
  <si>
    <t>ABBV 2020 Q4</t>
  </si>
  <si>
    <t xml:space="preserve">MS </t>
  </si>
  <si>
    <t>Avg 2021-2022</t>
  </si>
  <si>
    <t>CFRA-2 yr</t>
  </si>
  <si>
    <t>(2 yr)</t>
  </si>
  <si>
    <t>(2yrs)</t>
  </si>
  <si>
    <t>EPS= 13.76</t>
  </si>
  <si>
    <t>Hi Price$180</t>
  </si>
  <si>
    <t>CFRA</t>
  </si>
  <si>
    <r>
      <t>BI Member Sentiment(</t>
    </r>
    <r>
      <rPr>
        <sz val="11"/>
        <color rgb="FF7030A0"/>
        <rFont val="Calibri"/>
        <family val="2"/>
        <scheme val="minor"/>
      </rPr>
      <t>May-July</t>
    </r>
    <r>
      <rPr>
        <sz val="11"/>
        <color theme="1"/>
        <rFont val="Calibri"/>
        <family val="2"/>
        <scheme val="minor"/>
      </rPr>
      <t>)</t>
    </r>
  </si>
  <si>
    <t>155 Hi price</t>
  </si>
  <si>
    <t>Model for Value Line Projections - July Aug 2021</t>
  </si>
  <si>
    <t>Model for  Projections - 2025 CFRA</t>
  </si>
  <si>
    <t>(5 yrs- didn't change)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</si>
</sst>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%"/>
    <numFmt numFmtId="165" formatCode="m/d/yy;@"/>
    <numFmt numFmtId="166" formatCode="&quot;$&quot;#,##0.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8" borderId="1" xfId="0" applyFill="1" applyBorder="1"/>
    <xf numFmtId="0" fontId="0" fillId="9" borderId="0" xfId="0" applyFill="1"/>
    <xf numFmtId="164" fontId="0" fillId="9" borderId="1" xfId="0" applyNumberFormat="1" applyFill="1" applyBorder="1"/>
    <xf numFmtId="164" fontId="0" fillId="9" borderId="0" xfId="0" applyNumberFormat="1" applyFill="1" applyAlignment="1">
      <alignment horizontal="center"/>
    </xf>
    <xf numFmtId="164" fontId="0" fillId="9" borderId="0" xfId="0" applyNumberFormat="1" applyFill="1"/>
    <xf numFmtId="166" fontId="0" fillId="9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8" fontId="0" fillId="9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0" borderId="5" xfId="0" applyFill="1" applyBorder="1"/>
    <xf numFmtId="10" fontId="0" fillId="0" borderId="7" xfId="0" applyNumberFormat="1" applyBorder="1"/>
    <xf numFmtId="0" fontId="0" fillId="0" borderId="8" xfId="0" applyBorder="1"/>
    <xf numFmtId="0" fontId="0" fillId="10" borderId="0" xfId="0" applyFill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4" fontId="0" fillId="0" borderId="0" xfId="0" applyNumberFormat="1" applyFont="1"/>
    <xf numFmtId="0" fontId="0" fillId="0" borderId="0" xfId="0" applyFont="1"/>
    <xf numFmtId="164" fontId="0" fillId="5" borderId="0" xfId="0" applyNumberFormat="1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10" borderId="0" xfId="0" applyNumberFormat="1" applyFill="1"/>
    <xf numFmtId="164" fontId="0" fillId="10" borderId="0" xfId="0" applyNumberFormat="1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9" fontId="0" fillId="0" borderId="0" xfId="1" applyFont="1"/>
    <xf numFmtId="9" fontId="0" fillId="0" borderId="0" xfId="0" applyNumberFormat="1"/>
    <xf numFmtId="0" fontId="4" fillId="0" borderId="0" xfId="0" applyFont="1"/>
    <xf numFmtId="0" fontId="0" fillId="11" borderId="3" xfId="0" applyFill="1" applyBorder="1"/>
    <xf numFmtId="0" fontId="5" fillId="11" borderId="2" xfId="0" applyFont="1" applyFill="1" applyBorder="1"/>
    <xf numFmtId="0" fontId="0" fillId="11" borderId="4" xfId="0" applyFill="1" applyBorder="1"/>
    <xf numFmtId="0" fontId="0" fillId="11" borderId="6" xfId="0" applyFill="1" applyBorder="1"/>
    <xf numFmtId="10" fontId="0" fillId="11" borderId="0" xfId="0" applyNumberFormat="1" applyFill="1"/>
    <xf numFmtId="9" fontId="0" fillId="11" borderId="0" xfId="0" applyNumberFormat="1" applyFill="1"/>
    <xf numFmtId="164" fontId="0" fillId="11" borderId="0" xfId="1" applyNumberFormat="1" applyFont="1" applyFill="1" applyAlignment="1">
      <alignment wrapText="1"/>
    </xf>
    <xf numFmtId="164" fontId="0" fillId="11" borderId="0" xfId="0" applyNumberFormat="1" applyFill="1" applyAlignment="1">
      <alignment wrapText="1"/>
    </xf>
    <xf numFmtId="164" fontId="5" fillId="12" borderId="1" xfId="1" applyNumberFormat="1" applyFont="1" applyFill="1" applyBorder="1" applyAlignment="1">
      <alignment wrapText="1"/>
    </xf>
    <xf numFmtId="165" fontId="0" fillId="12" borderId="0" xfId="0" applyNumberFormat="1" applyFill="1"/>
    <xf numFmtId="164" fontId="0" fillId="12" borderId="0" xfId="0" applyNumberFormat="1" applyFill="1"/>
    <xf numFmtId="0" fontId="0" fillId="12" borderId="0" xfId="0" applyFill="1"/>
    <xf numFmtId="8" fontId="0" fillId="12" borderId="0" xfId="0" applyNumberFormat="1" applyFill="1"/>
    <xf numFmtId="166" fontId="0" fillId="12" borderId="0" xfId="0" applyNumberFormat="1" applyFill="1"/>
    <xf numFmtId="164" fontId="6" fillId="11" borderId="0" xfId="0" applyNumberFormat="1" applyFont="1" applyFill="1"/>
    <xf numFmtId="164" fontId="6" fillId="11" borderId="0" xfId="0" applyNumberFormat="1" applyFont="1" applyFill="1" applyAlignment="1">
      <alignment wrapText="1"/>
    </xf>
    <xf numFmtId="0" fontId="6" fillId="0" borderId="0" xfId="0" applyFont="1"/>
    <xf numFmtId="0" fontId="6" fillId="9" borderId="1" xfId="0" applyFont="1" applyFill="1" applyBorder="1"/>
    <xf numFmtId="0" fontId="5" fillId="0" borderId="0" xfId="0" applyFont="1" applyBorder="1"/>
    <xf numFmtId="164" fontId="7" fillId="11" borderId="0" xfId="0" applyNumberFormat="1" applyFont="1" applyFill="1"/>
    <xf numFmtId="164" fontId="7" fillId="11" borderId="0" xfId="0" applyNumberFormat="1" applyFont="1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G11" sqref="G11"/>
    </sheetView>
  </sheetViews>
  <sheetFormatPr defaultRowHeight="15" x14ac:dyDescent="0.25"/>
  <cols>
    <col min="2" max="2" width="10.42578125" bestFit="1" customWidth="1"/>
    <col min="3" max="3" width="14.7109375" customWidth="1"/>
    <col min="4" max="4" width="11.5703125" bestFit="1" customWidth="1"/>
    <col min="5" max="5" width="7.28515625" bestFit="1" customWidth="1"/>
    <col min="6" max="6" width="7.7109375" bestFit="1" customWidth="1"/>
    <col min="7" max="7" width="6.28515625" bestFit="1" customWidth="1"/>
    <col min="8" max="8" width="7" bestFit="1" customWidth="1"/>
    <col min="9" max="9" width="5.5703125" bestFit="1" customWidth="1"/>
    <col min="10" max="10" width="7.140625" customWidth="1"/>
    <col min="11" max="11" width="6" bestFit="1" customWidth="1"/>
    <col min="12" max="12" width="7" bestFit="1" customWidth="1"/>
    <col min="13" max="13" width="9.42578125" customWidth="1"/>
    <col min="14" max="14" width="9.28515625" customWidth="1"/>
  </cols>
  <sheetData>
    <row r="1" spans="1:21" ht="18.75" x14ac:dyDescent="0.3">
      <c r="F1" s="67" t="s">
        <v>61</v>
      </c>
    </row>
    <row r="2" spans="1:21" s="58" customFormat="1" ht="45.75" thickBot="1" x14ac:dyDescent="0.3">
      <c r="A2" s="50" t="s">
        <v>0</v>
      </c>
      <c r="B2" s="50" t="s">
        <v>1</v>
      </c>
      <c r="C2" s="51" t="s">
        <v>55</v>
      </c>
      <c r="D2" s="51" t="s">
        <v>3</v>
      </c>
      <c r="E2" s="52" t="s">
        <v>38</v>
      </c>
      <c r="F2" s="52" t="s">
        <v>5</v>
      </c>
      <c r="G2" s="52" t="s">
        <v>6</v>
      </c>
      <c r="H2" s="52" t="s">
        <v>7</v>
      </c>
      <c r="I2" s="52" t="s">
        <v>8</v>
      </c>
      <c r="J2" s="53" t="s">
        <v>35</v>
      </c>
      <c r="K2" s="54" t="s">
        <v>43</v>
      </c>
      <c r="L2" s="55" t="s">
        <v>44</v>
      </c>
      <c r="M2" s="56" t="s">
        <v>12</v>
      </c>
      <c r="N2" s="57">
        <v>44069</v>
      </c>
      <c r="O2" s="58" t="s">
        <v>45</v>
      </c>
    </row>
    <row r="3" spans="1:21" x14ac:dyDescent="0.25">
      <c r="A3" t="s">
        <v>41</v>
      </c>
      <c r="B3" t="s">
        <v>42</v>
      </c>
      <c r="E3" s="22">
        <v>20</v>
      </c>
      <c r="F3" s="22">
        <v>20.3</v>
      </c>
      <c r="G3" s="22">
        <v>24.7</v>
      </c>
      <c r="H3" s="22">
        <v>15.9</v>
      </c>
      <c r="I3" s="22">
        <v>62.55</v>
      </c>
      <c r="J3" s="37">
        <v>3</v>
      </c>
      <c r="K3" s="13">
        <v>0.14799999999999999</v>
      </c>
      <c r="L3" s="14">
        <v>87</v>
      </c>
      <c r="M3" s="15">
        <v>0.122</v>
      </c>
      <c r="O3" s="69" t="s">
        <v>72</v>
      </c>
      <c r="P3" s="68"/>
      <c r="Q3" s="68"/>
      <c r="R3" s="68"/>
      <c r="S3" s="68"/>
      <c r="T3" s="42" t="s">
        <v>59</v>
      </c>
      <c r="U3" s="70">
        <v>57000</v>
      </c>
    </row>
    <row r="4" spans="1:21" x14ac:dyDescent="0.25">
      <c r="B4" s="27" t="s">
        <v>62</v>
      </c>
      <c r="C4" s="75">
        <v>0.105</v>
      </c>
      <c r="D4" s="75">
        <v>0.105</v>
      </c>
      <c r="E4" t="s">
        <v>65</v>
      </c>
      <c r="F4">
        <v>2021</v>
      </c>
      <c r="G4" t="s">
        <v>63</v>
      </c>
      <c r="J4" s="16"/>
      <c r="K4" s="7"/>
      <c r="M4" s="7"/>
      <c r="O4" s="43"/>
      <c r="P4" s="23"/>
      <c r="Q4" s="23"/>
      <c r="R4" s="23"/>
      <c r="S4" s="23"/>
      <c r="T4" s="23"/>
      <c r="U4" s="44"/>
    </row>
    <row r="5" spans="1:21" x14ac:dyDescent="0.25">
      <c r="B5" s="27" t="s">
        <v>64</v>
      </c>
      <c r="C5" s="87">
        <v>0.14000000000000001</v>
      </c>
      <c r="D5" s="87">
        <v>0.14000000000000001</v>
      </c>
      <c r="E5">
        <v>2022</v>
      </c>
      <c r="F5" s="65">
        <f>(54-46)/46</f>
        <v>0.17391304347826086</v>
      </c>
      <c r="G5">
        <f>(17+7)/2</f>
        <v>12</v>
      </c>
      <c r="H5" s="65">
        <f>(13.7-12.5)/12.5</f>
        <v>9.5999999999999946E-2</v>
      </c>
      <c r="I5" s="65">
        <f>(12.5-10.6)/10.6</f>
        <v>0.17924528301886797</v>
      </c>
      <c r="J5" s="17" t="s">
        <v>36</v>
      </c>
      <c r="K5" s="18"/>
      <c r="M5" s="33" t="s">
        <v>31</v>
      </c>
      <c r="N5" s="20"/>
      <c r="O5" s="43" t="s">
        <v>56</v>
      </c>
      <c r="P5" s="23">
        <v>2020</v>
      </c>
      <c r="Q5" s="23">
        <v>2021</v>
      </c>
      <c r="R5" s="23">
        <v>2022</v>
      </c>
      <c r="S5" s="23">
        <v>2023</v>
      </c>
      <c r="T5" s="23">
        <v>2024</v>
      </c>
      <c r="U5" s="44">
        <v>2025</v>
      </c>
    </row>
    <row r="6" spans="1:21" x14ac:dyDescent="0.25">
      <c r="A6" t="s">
        <v>54</v>
      </c>
      <c r="B6" s="16" t="s">
        <v>15</v>
      </c>
      <c r="C6" s="74">
        <v>4.4999999999999998E-2</v>
      </c>
      <c r="D6" s="74">
        <v>4.4999999999999998E-2</v>
      </c>
      <c r="E6" t="s">
        <v>74</v>
      </c>
      <c r="I6">
        <f>(H5+I5)/2</f>
        <v>0.13762264150943396</v>
      </c>
      <c r="J6" s="39" t="s">
        <v>53</v>
      </c>
      <c r="M6" s="31" t="s">
        <v>32</v>
      </c>
      <c r="N6" s="34" t="s">
        <v>49</v>
      </c>
      <c r="O6" s="45">
        <v>1.0449999999999999</v>
      </c>
      <c r="P6" s="23">
        <v>45804</v>
      </c>
      <c r="Q6" s="23">
        <f>P6*$O$6</f>
        <v>47865.18</v>
      </c>
      <c r="R6" s="23">
        <f>Q6*$O$6</f>
        <v>50019.113099999995</v>
      </c>
      <c r="S6" s="23">
        <f>R6*$O$6</f>
        <v>52269.973189499993</v>
      </c>
      <c r="T6" s="23">
        <f>S6*$O$6</f>
        <v>54622.121983027486</v>
      </c>
      <c r="U6" s="44">
        <f>T6*$O$6</f>
        <v>57080.117472263722</v>
      </c>
    </row>
    <row r="7" spans="1:21" x14ac:dyDescent="0.25">
      <c r="B7" s="21" t="s">
        <v>16</v>
      </c>
      <c r="C7" s="59"/>
      <c r="D7" s="59"/>
      <c r="E7" t="s">
        <v>46</v>
      </c>
      <c r="J7" s="17" t="s">
        <v>37</v>
      </c>
      <c r="K7" s="18"/>
      <c r="M7" s="79" t="s">
        <v>33</v>
      </c>
      <c r="N7" s="81">
        <v>108</v>
      </c>
      <c r="O7" s="46" t="s">
        <v>57</v>
      </c>
      <c r="P7" s="23"/>
      <c r="Q7" s="23"/>
      <c r="R7" s="23"/>
      <c r="S7" s="23"/>
      <c r="T7" s="23" t="s">
        <v>60</v>
      </c>
      <c r="U7" s="71">
        <v>13.5</v>
      </c>
    </row>
    <row r="8" spans="1:21" ht="15.75" thickBot="1" x14ac:dyDescent="0.3">
      <c r="B8" s="16" t="s">
        <v>40</v>
      </c>
      <c r="C8" s="60"/>
      <c r="D8" s="18"/>
      <c r="E8" t="s">
        <v>48</v>
      </c>
      <c r="J8" s="36"/>
      <c r="M8" s="31" t="s">
        <v>34</v>
      </c>
      <c r="N8" s="35">
        <v>117</v>
      </c>
      <c r="O8" s="45">
        <v>1.0449999999999999</v>
      </c>
      <c r="P8" s="9">
        <v>10.56</v>
      </c>
      <c r="Q8" s="9">
        <f>P8*O8</f>
        <v>11.0352</v>
      </c>
      <c r="R8" s="9">
        <f>Q8*$O$8</f>
        <v>11.531783999999998</v>
      </c>
      <c r="S8" s="9">
        <f>R8*$O$8</f>
        <v>12.050714279999998</v>
      </c>
      <c r="T8" s="9">
        <f>S8*$O$8</f>
        <v>12.592996422599997</v>
      </c>
      <c r="U8" s="48">
        <f>T8*$O$8</f>
        <v>13.159681261616996</v>
      </c>
    </row>
    <row r="9" spans="1:21" ht="15.75" thickBot="1" x14ac:dyDescent="0.3">
      <c r="B9" s="19" t="s">
        <v>18</v>
      </c>
      <c r="C9" s="88">
        <v>0.14000000000000001</v>
      </c>
      <c r="D9" s="88">
        <v>0.14000000000000001</v>
      </c>
      <c r="E9" t="s">
        <v>66</v>
      </c>
      <c r="J9" s="77" t="s">
        <v>68</v>
      </c>
      <c r="K9" s="78"/>
      <c r="M9" s="32" t="s">
        <v>39</v>
      </c>
      <c r="N9" s="85" t="s">
        <v>52</v>
      </c>
    </row>
    <row r="10" spans="1:21" x14ac:dyDescent="0.25">
      <c r="B10" s="29" t="s">
        <v>19</v>
      </c>
      <c r="C10" s="87">
        <v>4.4999999999999998E-2</v>
      </c>
      <c r="D10" s="88">
        <v>4.4999999999999998E-2</v>
      </c>
      <c r="E10" t="s">
        <v>47</v>
      </c>
      <c r="K10" s="7"/>
      <c r="M10" s="31" t="s">
        <v>50</v>
      </c>
      <c r="N10" s="38">
        <v>103</v>
      </c>
      <c r="O10" s="41" t="s">
        <v>73</v>
      </c>
      <c r="P10" s="42"/>
      <c r="Q10" s="42"/>
      <c r="R10" s="42"/>
      <c r="S10" s="42"/>
      <c r="T10" s="42" t="s">
        <v>59</v>
      </c>
      <c r="U10" s="70"/>
    </row>
    <row r="11" spans="1:21" ht="60" x14ac:dyDescent="0.25">
      <c r="B11" s="28" t="s">
        <v>70</v>
      </c>
      <c r="C11" s="82">
        <v>9.7000000000000003E-2</v>
      </c>
      <c r="D11" s="83">
        <v>0.122</v>
      </c>
      <c r="F11" s="84" t="s">
        <v>71</v>
      </c>
      <c r="K11" s="7"/>
      <c r="M11" s="79" t="s">
        <v>69</v>
      </c>
      <c r="N11" s="80">
        <v>125</v>
      </c>
      <c r="O11" s="43" t="s">
        <v>56</v>
      </c>
      <c r="P11" s="23">
        <v>2020</v>
      </c>
      <c r="Q11" s="23">
        <v>2021</v>
      </c>
      <c r="R11" s="86">
        <v>2022</v>
      </c>
      <c r="S11" s="23">
        <v>2023</v>
      </c>
      <c r="T11" s="23">
        <v>2024</v>
      </c>
      <c r="U11" s="44">
        <v>2025</v>
      </c>
    </row>
    <row r="12" spans="1:21" x14ac:dyDescent="0.25">
      <c r="B12" s="49"/>
      <c r="C12" s="61"/>
      <c r="D12" s="62"/>
      <c r="K12" s="7"/>
      <c r="M12" s="31"/>
      <c r="N12" s="38"/>
      <c r="O12" s="45">
        <v>1.1399999999999999</v>
      </c>
      <c r="P12" s="23">
        <v>45804</v>
      </c>
      <c r="Q12" s="23">
        <f>P12*$O12</f>
        <v>52216.56</v>
      </c>
      <c r="R12" s="23">
        <f>Q12*$O12</f>
        <v>59526.878399999994</v>
      </c>
      <c r="S12" s="23">
        <f>R12*$O12</f>
        <v>67860.641375999985</v>
      </c>
      <c r="T12" s="23">
        <f>S12*$O12</f>
        <v>77361.131168639971</v>
      </c>
      <c r="U12" s="23">
        <f>T12*$O12</f>
        <v>88191.689532249555</v>
      </c>
    </row>
    <row r="13" spans="1:21" ht="30" x14ac:dyDescent="0.25">
      <c r="B13" s="40" t="s">
        <v>58</v>
      </c>
      <c r="C13" s="72">
        <v>3.3000000000000002E-2</v>
      </c>
      <c r="D13" s="73">
        <v>4.4999999999999998E-2</v>
      </c>
      <c r="E13" t="s">
        <v>47</v>
      </c>
      <c r="F13" t="s">
        <v>67</v>
      </c>
      <c r="H13" s="63"/>
      <c r="I13" s="64"/>
      <c r="K13" s="7"/>
      <c r="M13" s="31"/>
      <c r="N13" s="38"/>
      <c r="O13" s="46" t="s">
        <v>57</v>
      </c>
      <c r="P13" s="23"/>
      <c r="Q13" s="23"/>
      <c r="R13" s="23"/>
      <c r="S13" s="23"/>
      <c r="T13" s="23" t="s">
        <v>60</v>
      </c>
      <c r="U13" s="71">
        <v>13.5</v>
      </c>
    </row>
    <row r="14" spans="1:21" ht="15.75" thickBot="1" x14ac:dyDescent="0.3">
      <c r="A14" s="9"/>
      <c r="B14" s="30" t="s">
        <v>14</v>
      </c>
      <c r="C14" s="76">
        <f>(SUM(C4:C13))/7</f>
        <v>8.6428571428571424E-2</v>
      </c>
      <c r="D14" s="76">
        <f>(SUM(D4:D13))/7</f>
        <v>9.171428571428572E-2</v>
      </c>
      <c r="E14" s="10"/>
      <c r="F14" s="10"/>
      <c r="G14" s="10"/>
      <c r="H14" s="10"/>
      <c r="I14" s="10"/>
      <c r="J14" s="9"/>
      <c r="K14" s="12"/>
      <c r="L14" s="9"/>
      <c r="M14" s="31" t="s">
        <v>51</v>
      </c>
      <c r="N14" s="31"/>
      <c r="O14" s="47">
        <v>1.1399999999999999</v>
      </c>
      <c r="P14" s="9">
        <v>10.56</v>
      </c>
      <c r="Q14" s="9">
        <f>P14*$O14</f>
        <v>12.038399999999999</v>
      </c>
      <c r="R14" s="9">
        <f>Q14*$O14</f>
        <v>13.723775999999997</v>
      </c>
      <c r="S14" s="9">
        <f>R14*$O14</f>
        <v>15.645104639999996</v>
      </c>
      <c r="T14" s="9">
        <f>S14*$O14</f>
        <v>17.835419289599994</v>
      </c>
      <c r="U14" s="9">
        <f>T14*$O14</f>
        <v>20.332377990143993</v>
      </c>
    </row>
    <row r="15" spans="1:21" ht="12" customHeight="1" thickBot="1" x14ac:dyDescent="0.3">
      <c r="A15" s="23"/>
      <c r="B15" s="23"/>
      <c r="C15" s="24"/>
      <c r="D15" s="25"/>
      <c r="E15" s="24"/>
      <c r="F15" s="24"/>
      <c r="G15" s="24"/>
      <c r="H15" s="24"/>
      <c r="I15" s="24"/>
      <c r="J15" s="23"/>
      <c r="K15" s="26"/>
      <c r="L15" s="23"/>
      <c r="M15" s="26"/>
      <c r="N15" s="23"/>
      <c r="O15" s="47"/>
      <c r="P15" s="9"/>
      <c r="Q15" s="9"/>
      <c r="R15" s="9"/>
      <c r="S15" s="9"/>
      <c r="T15" s="9"/>
      <c r="U15" s="9"/>
    </row>
    <row r="17" spans="2:3" x14ac:dyDescent="0.25">
      <c r="C17">
        <f>108/103</f>
        <v>1.0485436893203883</v>
      </c>
    </row>
    <row r="21" spans="2:3" x14ac:dyDescent="0.25">
      <c r="B21" s="6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20</v>
      </c>
      <c r="B2" t="s">
        <v>23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21</v>
      </c>
      <c r="B3" t="s">
        <v>13</v>
      </c>
      <c r="C3" s="6">
        <v>9</v>
      </c>
      <c r="K3" s="7"/>
      <c r="M3" s="7"/>
    </row>
    <row r="4" spans="1:14" ht="14.45" customHeight="1" x14ac:dyDescent="0.25">
      <c r="B4" t="s">
        <v>15</v>
      </c>
      <c r="C4" s="6">
        <v>10</v>
      </c>
      <c r="D4" s="6">
        <v>14.5</v>
      </c>
      <c r="E4" s="1" t="s">
        <v>26</v>
      </c>
      <c r="F4" s="2" t="s">
        <v>9</v>
      </c>
      <c r="G4" s="3" t="s">
        <v>10</v>
      </c>
      <c r="H4" s="4" t="s">
        <v>24</v>
      </c>
      <c r="I4" s="2" t="s">
        <v>11</v>
      </c>
      <c r="K4" s="7"/>
      <c r="M4" s="7"/>
    </row>
    <row r="5" spans="1:14" x14ac:dyDescent="0.25">
      <c r="A5" t="s">
        <v>22</v>
      </c>
      <c r="B5" t="s">
        <v>16</v>
      </c>
      <c r="C5" s="6">
        <v>9.4</v>
      </c>
      <c r="D5" s="6">
        <v>12.5</v>
      </c>
      <c r="E5" t="s">
        <v>27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25</v>
      </c>
      <c r="B6" t="s">
        <v>17</v>
      </c>
      <c r="C6" s="6"/>
      <c r="D6">
        <v>10.5</v>
      </c>
      <c r="M6" s="7"/>
    </row>
    <row r="7" spans="1:14" x14ac:dyDescent="0.25">
      <c r="B7" t="s">
        <v>18</v>
      </c>
      <c r="C7" s="6">
        <v>9.1</v>
      </c>
      <c r="D7" s="6">
        <v>11.75</v>
      </c>
      <c r="F7" s="1" t="s">
        <v>28</v>
      </c>
      <c r="H7" s="1" t="s">
        <v>30</v>
      </c>
      <c r="K7" s="7"/>
      <c r="M7" s="7"/>
    </row>
    <row r="8" spans="1:14" x14ac:dyDescent="0.25">
      <c r="B8" t="s">
        <v>19</v>
      </c>
      <c r="D8" s="6">
        <v>14.3</v>
      </c>
      <c r="F8" t="s">
        <v>29</v>
      </c>
      <c r="H8" s="5">
        <v>43861</v>
      </c>
      <c r="K8" s="7"/>
      <c r="M8" s="7"/>
    </row>
    <row r="9" spans="1:14" ht="15.75" thickBot="1" x14ac:dyDescent="0.3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dcterms:created xsi:type="dcterms:W3CDTF">2019-09-30T22:42:02Z</dcterms:created>
  <dcterms:modified xsi:type="dcterms:W3CDTF">2021-08-10T01:38:50Z</dcterms:modified>
</cp:coreProperties>
</file>