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011" yWindow="975" windowWidth="5940" windowHeight="3105" activeTab="0"/>
  </bookViews>
  <sheets>
    <sheet name="RSI" sheetId="1" r:id="rId1"/>
    <sheet name="Rank" sheetId="2" r:id="rId2"/>
    <sheet name="tkCompany" sheetId="3" r:id="rId3"/>
    <sheet name="TSCompany" sheetId="4" r:id="rId4"/>
    <sheet name="Read Me" sheetId="5" r:id="rId5"/>
  </sheets>
  <externalReferences>
    <externalReference r:id="rId8"/>
  </externalReferences>
  <definedNames>
    <definedName name="HTML_CodePage" hidden="1">1252</definedName>
    <definedName name="HTML_Control" hidden="1">{"'RSI'!$A$1:$BP$70"}</definedName>
    <definedName name="HTML_Description" hidden="1">"SSG Analysis of Stocks - Use database with care as it may contain errors."</definedName>
    <definedName name="HTML_Email" hidden="1">"lherr@uswest.net"</definedName>
    <definedName name="HTML_Header" hidden="1">"Stock Watch List"</definedName>
    <definedName name="HTML_LastUpdate" hidden="1">"10/29/2000"</definedName>
    <definedName name="HTML_LineAfter" hidden="1">TRUE</definedName>
    <definedName name="HTML_LineBefore" hidden="1">FALSE</definedName>
    <definedName name="HTML_Name" hidden="1">"Lowell G. Herr"</definedName>
    <definedName name="HTML_OBDlg2" hidden="1">TRUE</definedName>
    <definedName name="HTML_OBDlg4" hidden="1">TRUE</definedName>
    <definedName name="HTML_OS" hidden="1">0</definedName>
    <definedName name="HTML_PathFile" hidden="1">"C:\!SendReceive\rsip.htm"</definedName>
    <definedName name="HTML_Title" hidden="1">"RSIP.htm"</definedName>
    <definedName name="_xlnm.Print_Area" localSheetId="0">'RSI'!$A$1:$F$12</definedName>
    <definedName name="TickerSymbols">'RSI'!$B$6:$B$127</definedName>
    <definedName name="tkCompany" localSheetId="2">'tkCompany'!$A$18:$CT$152</definedName>
    <definedName name="tkCompany">#REF!</definedName>
    <definedName name="TS">#REF!</definedName>
    <definedName name="tSCompany" localSheetId="3">'TSCompany'!$A$7:$Y$130</definedName>
    <definedName name="tSCompany">#REF!</definedName>
  </definedNames>
  <calcPr fullCalcOnLoad="1"/>
</workbook>
</file>

<file path=xl/sharedStrings.xml><?xml version="1.0" encoding="utf-8"?>
<sst xmlns="http://schemas.openxmlformats.org/spreadsheetml/2006/main" count="2473" uniqueCount="712">
  <si>
    <t>Stocks</t>
  </si>
  <si>
    <t>Ticker</t>
  </si>
  <si>
    <t>P/E</t>
  </si>
  <si>
    <t>SSG</t>
  </si>
  <si>
    <t>U/D</t>
  </si>
  <si>
    <t>Relative</t>
  </si>
  <si>
    <t>Total</t>
  </si>
  <si>
    <t>PTP</t>
  </si>
  <si>
    <t>ROE</t>
  </si>
  <si>
    <t>Value</t>
  </si>
  <si>
    <t xml:space="preserve"> </t>
  </si>
  <si>
    <t>Ratio</t>
  </si>
  <si>
    <t>Ranking</t>
  </si>
  <si>
    <t>Return</t>
  </si>
  <si>
    <t>Last</t>
  </si>
  <si>
    <t>Rank</t>
  </si>
  <si>
    <t>Industry</t>
  </si>
  <si>
    <t>Buy</t>
  </si>
  <si>
    <t>Sell</t>
  </si>
  <si>
    <t>Up/Down</t>
  </si>
  <si>
    <t>PE</t>
  </si>
  <si>
    <t>Price</t>
  </si>
  <si>
    <t>Under</t>
  </si>
  <si>
    <t>Over</t>
  </si>
  <si>
    <t>Recommend</t>
  </si>
  <si>
    <t>Direction</t>
  </si>
  <si>
    <t>Stock Selection Guide Section</t>
  </si>
  <si>
    <t>Automatic Data</t>
  </si>
  <si>
    <t>ADP</t>
  </si>
  <si>
    <t>AMAT</t>
  </si>
  <si>
    <t>CSCO</t>
  </si>
  <si>
    <t>D.R. Horton</t>
  </si>
  <si>
    <t>DHI</t>
  </si>
  <si>
    <t>DELL</t>
  </si>
  <si>
    <t>EMC</t>
  </si>
  <si>
    <t>FAST</t>
  </si>
  <si>
    <t>GNTX</t>
  </si>
  <si>
    <t>HDI</t>
  </si>
  <si>
    <t>HD</t>
  </si>
  <si>
    <t>INTC</t>
  </si>
  <si>
    <t>MRK</t>
  </si>
  <si>
    <t>MSFT</t>
  </si>
  <si>
    <t>NXL</t>
  </si>
  <si>
    <t>NOK</t>
  </si>
  <si>
    <t>PFE</t>
  </si>
  <si>
    <t>QCOM</t>
  </si>
  <si>
    <t>SBUX</t>
  </si>
  <si>
    <t>Techne Corp</t>
  </si>
  <si>
    <t>TECH</t>
  </si>
  <si>
    <t>WM</t>
  </si>
  <si>
    <t>Zebra Tech</t>
  </si>
  <si>
    <t>ZBRA</t>
  </si>
  <si>
    <t>KRB</t>
  </si>
  <si>
    <t>Paychex</t>
  </si>
  <si>
    <t>PAYX</t>
  </si>
  <si>
    <t>FDS</t>
  </si>
  <si>
    <t>BBBY</t>
  </si>
  <si>
    <t>Calculated</t>
  </si>
  <si>
    <t>Teleflex</t>
  </si>
  <si>
    <t>TFX</t>
  </si>
  <si>
    <t>Avg P/E =</t>
  </si>
  <si>
    <t>Last Complete</t>
  </si>
  <si>
    <t>Update</t>
  </si>
  <si>
    <t>LNCR</t>
  </si>
  <si>
    <t>CAH</t>
  </si>
  <si>
    <t>APOL</t>
  </si>
  <si>
    <t>Apollo Group</t>
  </si>
  <si>
    <t>SEI Investments</t>
  </si>
  <si>
    <t>SEIC</t>
  </si>
  <si>
    <t xml:space="preserve">Nokia Corp </t>
  </si>
  <si>
    <t>EMC Corp</t>
  </si>
  <si>
    <t>Intel</t>
  </si>
  <si>
    <t>Starbucks Coffee</t>
  </si>
  <si>
    <t>Avg. =</t>
  </si>
  <si>
    <t>Qualcomm</t>
  </si>
  <si>
    <t>Gentex</t>
  </si>
  <si>
    <t>JKHY</t>
  </si>
  <si>
    <t>BRL</t>
  </si>
  <si>
    <t>ORLY</t>
  </si>
  <si>
    <t>SYK</t>
  </si>
  <si>
    <t>Kohl's Corp</t>
  </si>
  <si>
    <t>KSS</t>
  </si>
  <si>
    <t>P/Book</t>
  </si>
  <si>
    <t>Omnicom Group</t>
  </si>
  <si>
    <t>OMC</t>
  </si>
  <si>
    <t>Quality</t>
  </si>
  <si>
    <t>LOW</t>
  </si>
  <si>
    <t>Patterson Dental</t>
  </si>
  <si>
    <t>PDCO</t>
  </si>
  <si>
    <t>Net Profit Margin Site</t>
  </si>
  <si>
    <t>Sales Growth Site</t>
  </si>
  <si>
    <t>http://moneycentral.msn.com/investor/invsub/results/compare.asp?Page=GrowthRates&amp;Symbol=adct</t>
  </si>
  <si>
    <t>JNJ</t>
  </si>
  <si>
    <t>T$</t>
  </si>
  <si>
    <t>BSG</t>
  </si>
  <si>
    <t>ResMed Inc.</t>
  </si>
  <si>
    <t>RMD</t>
  </si>
  <si>
    <t>EDMC</t>
  </si>
  <si>
    <t>Sonic</t>
  </si>
  <si>
    <t>SONC</t>
  </si>
  <si>
    <t>HRB</t>
  </si>
  <si>
    <t>BMET</t>
  </si>
  <si>
    <t>AFL</t>
  </si>
  <si>
    <t>ALD</t>
  </si>
  <si>
    <t>HMA</t>
  </si>
  <si>
    <t>Chico's FAS</t>
  </si>
  <si>
    <t>CHS</t>
  </si>
  <si>
    <t>Merck &amp; Co.</t>
  </si>
  <si>
    <t>Microsoft</t>
  </si>
  <si>
    <t>O'Reilly Automotive</t>
  </si>
  <si>
    <t>Dell</t>
  </si>
  <si>
    <t>Medtronic</t>
  </si>
  <si>
    <t>MDT</t>
  </si>
  <si>
    <t>Walgreen</t>
  </si>
  <si>
    <t>WAG</t>
  </si>
  <si>
    <t>Expeditors Int'l</t>
  </si>
  <si>
    <t>EXPD</t>
  </si>
  <si>
    <t>QLGC</t>
  </si>
  <si>
    <t>AMGN</t>
  </si>
  <si>
    <t>Express Scripts</t>
  </si>
  <si>
    <t>ESRX</t>
  </si>
  <si>
    <t>RCI</t>
  </si>
  <si>
    <t>CBH</t>
  </si>
  <si>
    <t>SRZ</t>
  </si>
  <si>
    <t>Williams-Sonoma</t>
  </si>
  <si>
    <t>WSM</t>
  </si>
  <si>
    <t>Bright Horizons</t>
  </si>
  <si>
    <t>BFAM</t>
  </si>
  <si>
    <t>FISV</t>
  </si>
  <si>
    <t>Avg =</t>
  </si>
  <si>
    <t>ICBC</t>
  </si>
  <si>
    <t>Affiliated Computer Serv.</t>
  </si>
  <si>
    <t>ACS</t>
  </si>
  <si>
    <t>CompanyId</t>
  </si>
  <si>
    <t>Name</t>
  </si>
  <si>
    <t>ExchangeID</t>
  </si>
  <si>
    <t>Reference</t>
  </si>
  <si>
    <t>PreparedBy</t>
  </si>
  <si>
    <t>SourceID</t>
  </si>
  <si>
    <t>LastFiscalYear</t>
  </si>
  <si>
    <t>NumberOfYears</t>
  </si>
  <si>
    <t>FiscalYearEndMonth</t>
  </si>
  <si>
    <t>FiscalYearStartsInFiscalYear</t>
  </si>
  <si>
    <t>LastQuarterYear</t>
  </si>
  <si>
    <t>LastQuarterQtr</t>
  </si>
  <si>
    <t>DateOfData</t>
  </si>
  <si>
    <t>LastUpdate</t>
  </si>
  <si>
    <t>CurrentPrice</t>
  </si>
  <si>
    <t>CurrentPE</t>
  </si>
  <si>
    <t>CurrentDiv</t>
  </si>
  <si>
    <t>WeekHigh52</t>
  </si>
  <si>
    <t>WeekLow52</t>
  </si>
  <si>
    <t>CommonIssued</t>
  </si>
  <si>
    <t>TotalDebt</t>
  </si>
  <si>
    <t>ACE_FutureEarnings</t>
  </si>
  <si>
    <t>SelectedLowPrice</t>
  </si>
  <si>
    <t>SelectedHighPE</t>
  </si>
  <si>
    <t>SelectedLowPE</t>
  </si>
  <si>
    <t>HighYield</t>
  </si>
  <si>
    <t>HighEPSEstimate</t>
  </si>
  <si>
    <t>LowEPSEstimate</t>
  </si>
  <si>
    <t>ProjEPSGrowth</t>
  </si>
  <si>
    <t>ProjSalesGrowth</t>
  </si>
  <si>
    <t>CurrentDivYield</t>
  </si>
  <si>
    <t>AverageYield</t>
  </si>
  <si>
    <t>HistEPSGrowth</t>
  </si>
  <si>
    <t>AvgEarningsPerShare5</t>
  </si>
  <si>
    <t>UpDownRatio</t>
  </si>
  <si>
    <t>FiveYRSalesEst</t>
  </si>
  <si>
    <t>ProjPreTaxProfit</t>
  </si>
  <si>
    <t>ProjTaxRate</t>
  </si>
  <si>
    <t>ProjPrefDiv</t>
  </si>
  <si>
    <t>ProjLiab</t>
  </si>
  <si>
    <t>HistSalesGrowth</t>
  </si>
  <si>
    <t>AverageProfitMargin</t>
  </si>
  <si>
    <t>AverageReturnEquity</t>
  </si>
  <si>
    <t>Perc_div_payout</t>
  </si>
  <si>
    <t>ProjExtremeHighPrice</t>
  </si>
  <si>
    <t>TotalReturn</t>
  </si>
  <si>
    <t>ProjSeverePrice</t>
  </si>
  <si>
    <t>Perc_inside_owner</t>
  </si>
  <si>
    <t>InstOwner</t>
  </si>
  <si>
    <t>full_Dil_shares</t>
  </si>
  <si>
    <t>ACE_EarningsGrowthRate</t>
  </si>
  <si>
    <t>StockSplitIndicator</t>
  </si>
  <si>
    <t>PreferredStock</t>
  </si>
  <si>
    <t>PreferredDiv</t>
  </si>
  <si>
    <t>TrendPreTax</t>
  </si>
  <si>
    <t>TrendROE</t>
  </si>
  <si>
    <t>CurrentPriceDate</t>
  </si>
  <si>
    <t>ScaleSales</t>
  </si>
  <si>
    <t>ScaleEarnings</t>
  </si>
  <si>
    <t>ScalePretaxProfit</t>
  </si>
  <si>
    <t>ScalePrice</t>
  </si>
  <si>
    <t>GraphScale</t>
  </si>
  <si>
    <t>SyncOutlierFlag</t>
  </si>
  <si>
    <t>StartProjFromPoint</t>
  </si>
  <si>
    <t>EstEPS_5YrTotal</t>
  </si>
  <si>
    <t>Min5YrPrice</t>
  </si>
  <si>
    <t>Max5YrPrice</t>
  </si>
  <si>
    <t>Max5YrPE</t>
  </si>
  <si>
    <t>Min5YrPE</t>
  </si>
  <si>
    <t>Avg5YrLowPE</t>
  </si>
  <si>
    <t>Avg5YrHighPE</t>
  </si>
  <si>
    <t>Avg5YrPE</t>
  </si>
  <si>
    <t>Avg5YrPayout</t>
  </si>
  <si>
    <t>EstTaxRate</t>
  </si>
  <si>
    <t>RelativeValue</t>
  </si>
  <si>
    <t>ProjRelativeValue</t>
  </si>
  <si>
    <t>PAR</t>
  </si>
  <si>
    <t>CombinedEstYield</t>
  </si>
  <si>
    <t>QualitySource</t>
  </si>
  <si>
    <t>QualityRating</t>
  </si>
  <si>
    <t>ProjShares</t>
  </si>
  <si>
    <t>PMGRec</t>
  </si>
  <si>
    <t>SalesRSquared</t>
  </si>
  <si>
    <t>EPSRSquared</t>
  </si>
  <si>
    <t>EPSEst12Month</t>
  </si>
  <si>
    <t>UseEpsOverride</t>
  </si>
  <si>
    <t>EpsEstDate</t>
  </si>
  <si>
    <t>EpsEstSource</t>
  </si>
  <si>
    <t>DataLocked</t>
  </si>
  <si>
    <t>LowPriceSelection</t>
  </si>
  <si>
    <t>SCLData</t>
  </si>
  <si>
    <t>AFLAC INC.</t>
  </si>
  <si>
    <t>Life &amp; Health Insurance</t>
  </si>
  <si>
    <t/>
  </si>
  <si>
    <t>LH</t>
  </si>
  <si>
    <t>UP</t>
  </si>
  <si>
    <t>DOWN</t>
  </si>
  <si>
    <t>S&amp;P</t>
  </si>
  <si>
    <t xml:space="preserve">A+ </t>
  </si>
  <si>
    <t>INTEL CORPORATION</t>
  </si>
  <si>
    <t>Semiconductors</t>
  </si>
  <si>
    <t>L Herr</t>
  </si>
  <si>
    <t xml:space="preserve">A  </t>
  </si>
  <si>
    <t>EMC CORPORATION</t>
  </si>
  <si>
    <t>Computer Storage &amp; Periphera</t>
  </si>
  <si>
    <t xml:space="preserve">B+ </t>
  </si>
  <si>
    <t>Communications Equipment</t>
  </si>
  <si>
    <t>HOME DEPOT, INC.</t>
  </si>
  <si>
    <t>Home Improvement Retail</t>
  </si>
  <si>
    <t>L</t>
  </si>
  <si>
    <t>EVEN</t>
  </si>
  <si>
    <t>RENAL CARE GROUP, INC.</t>
  </si>
  <si>
    <t>Health Care Services</t>
  </si>
  <si>
    <t>LGH</t>
  </si>
  <si>
    <t>GENTEX CORPORATION</t>
  </si>
  <si>
    <t>Auto Parts &amp; Equipment</t>
  </si>
  <si>
    <t>APPLIED MATERIALS</t>
  </si>
  <si>
    <t>Semiconductor Equipment</t>
  </si>
  <si>
    <t>1091</t>
  </si>
  <si>
    <t xml:space="preserve">B  </t>
  </si>
  <si>
    <t>QUALCOMM, INC.</t>
  </si>
  <si>
    <t>Thrifts &amp; Mortgage Finance</t>
  </si>
  <si>
    <t>STARBUCKS CORPORATION</t>
  </si>
  <si>
    <t>Restaurants</t>
  </si>
  <si>
    <t>322</t>
  </si>
  <si>
    <t>TECHNE CORPORATION</t>
  </si>
  <si>
    <t>Biotechnology</t>
  </si>
  <si>
    <t xml:space="preserve">A- </t>
  </si>
  <si>
    <t>NEW PLAN EXCEL REALTY TR.</t>
  </si>
  <si>
    <t>Real Estate Investment Trust</t>
  </si>
  <si>
    <t>MICROSOFT CORPORATION</t>
  </si>
  <si>
    <t>Systems Software</t>
  </si>
  <si>
    <t>G</t>
  </si>
  <si>
    <t>Electronic Manufacturing Ser</t>
  </si>
  <si>
    <t>Computer Hardware</t>
  </si>
  <si>
    <t>HARLEY-DAVIDSON, INC.</t>
  </si>
  <si>
    <t>Motorcycle Manufacturers</t>
  </si>
  <si>
    <t>1830</t>
  </si>
  <si>
    <t>FASTENAL COMPANY</t>
  </si>
  <si>
    <t>Trading Companies &amp; Distribu</t>
  </si>
  <si>
    <t>884</t>
  </si>
  <si>
    <t>Asset Management &amp; Custody B</t>
  </si>
  <si>
    <t>Pharmaceuticals</t>
  </si>
  <si>
    <t>NOKIA CORPORATION</t>
  </si>
  <si>
    <t>Regional Banks</t>
  </si>
  <si>
    <t>CISCO SYSTEMS, INC.</t>
  </si>
  <si>
    <t>AUTOMATIC DATA PROCESSING</t>
  </si>
  <si>
    <t>Data Processing &amp; Outsourced</t>
  </si>
  <si>
    <t>PFIZER INC.</t>
  </si>
  <si>
    <t>BED BATH &amp; BEYOND INC.</t>
  </si>
  <si>
    <t>Specialty Stores</t>
  </si>
  <si>
    <t>ZEBRA TECHNOLOGIES CORP.</t>
  </si>
  <si>
    <t>Office Electronics</t>
  </si>
  <si>
    <t>SANMINA CORPORATION</t>
  </si>
  <si>
    <t>SANM</t>
  </si>
  <si>
    <t>FACTSET RESEARCH SYSTEMS</t>
  </si>
  <si>
    <t>Application Software</t>
  </si>
  <si>
    <t>MERCK &amp; CO., INC.</t>
  </si>
  <si>
    <t>1268</t>
  </si>
  <si>
    <t>ALLIED CAPITAL CORP</t>
  </si>
  <si>
    <t>MBNA CORPORATION</t>
  </si>
  <si>
    <t>Consumer Finance</t>
  </si>
  <si>
    <t>TELEFLEX INC.</t>
  </si>
  <si>
    <t>Industrial Conglomerates</t>
  </si>
  <si>
    <t>PAYCHEX, INC.</t>
  </si>
  <si>
    <t>SEI INVESTMENTS COMPANY</t>
  </si>
  <si>
    <t>CARDINAL HEALTH, INC.</t>
  </si>
  <si>
    <t>Health Care Distributors</t>
  </si>
  <si>
    <t>NMF</t>
  </si>
  <si>
    <t>APOLLO GROUP, INC.</t>
  </si>
  <si>
    <t xml:space="preserve">B- </t>
  </si>
  <si>
    <t>O'REILLY AUTOMOTIVE, INC.</t>
  </si>
  <si>
    <t>JACK HENRY &amp; ASSOCIATES,</t>
  </si>
  <si>
    <t>STRYKER CORPORATION</t>
  </si>
  <si>
    <t>Health Care Equipment</t>
  </si>
  <si>
    <t>Homebuilding</t>
  </si>
  <si>
    <t>BARR LABORATORIES, INC.</t>
  </si>
  <si>
    <t>KOHL'S CORPORATION</t>
  </si>
  <si>
    <t>Department Stores</t>
  </si>
  <si>
    <t>AFFILIATED COMPUTER SVCS.</t>
  </si>
  <si>
    <t>OMNICOM GROUP INC.</t>
  </si>
  <si>
    <t>Advertising</t>
  </si>
  <si>
    <t>JOHNSON &amp; JOHNSON</t>
  </si>
  <si>
    <t>PATTERSON DENTAL COMPANY</t>
  </si>
  <si>
    <t>LOWE'S COMPANIES, INC.</t>
  </si>
  <si>
    <t>BISYS GROUP, INC.</t>
  </si>
  <si>
    <t>EDUCATION MANAGEMENT CORP</t>
  </si>
  <si>
    <t>SONIC CORPORATION</t>
  </si>
  <si>
    <t>BIOMET, INC.</t>
  </si>
  <si>
    <t>MTG</t>
  </si>
  <si>
    <t>WALGREEN COMPANY</t>
  </si>
  <si>
    <t>Drug Retail</t>
  </si>
  <si>
    <t>CARLISLE COMPANIES, INC.</t>
  </si>
  <si>
    <t>CSL</t>
  </si>
  <si>
    <t>HEALTH MANAGEMENT ASSOC.</t>
  </si>
  <si>
    <t>Health Care Facilities</t>
  </si>
  <si>
    <t>CHICO'S FAS, INC.</t>
  </si>
  <si>
    <t>Apparel Retail</t>
  </si>
  <si>
    <t>MEDTRONIC, INC.</t>
  </si>
  <si>
    <t xml:space="preserve">C  </t>
  </si>
  <si>
    <t>EXPEDITORS INT'L OF WA</t>
  </si>
  <si>
    <t>Air Freight &amp; Logistics</t>
  </si>
  <si>
    <t>QLOGIC CORPORATION</t>
  </si>
  <si>
    <t>LINCARE HOLDINGS INC</t>
  </si>
  <si>
    <t>AMGEN, INC.</t>
  </si>
  <si>
    <t>EXPRESS SCRIPTS, INC.</t>
  </si>
  <si>
    <t>COMMERCE BANCORP, INC.</t>
  </si>
  <si>
    <t>WILLIAMS-SONOMA, INC.</t>
  </si>
  <si>
    <t>BRIGHT HORIZONS FAMILY</t>
  </si>
  <si>
    <t>H&amp;R BLOCK, INC.</t>
  </si>
  <si>
    <t>FISERV, INC.</t>
  </si>
  <si>
    <t>INDEPENDENCE COMM. BANK</t>
  </si>
  <si>
    <t>Future</t>
  </si>
  <si>
    <t>Low Price</t>
  </si>
  <si>
    <t>High Price</t>
  </si>
  <si>
    <t>Companyid</t>
  </si>
  <si>
    <t>dataDate</t>
  </si>
  <si>
    <t>ticker</t>
  </si>
  <si>
    <t>name</t>
  </si>
  <si>
    <t>url</t>
  </si>
  <si>
    <t>studyDate</t>
  </si>
  <si>
    <t>lastFiscalYearEndDate</t>
  </si>
  <si>
    <t>lastQuarterEndDate</t>
  </si>
  <si>
    <t>fcstGrowthRateSales</t>
  </si>
  <si>
    <t>fcstGrowthRateEPS</t>
  </si>
  <si>
    <t>ciBMUserPM</t>
  </si>
  <si>
    <t>ciBMUserTaxRate</t>
  </si>
  <si>
    <t>ciBMUserAdjustments</t>
  </si>
  <si>
    <t>ciBMUserShares</t>
  </si>
  <si>
    <t>ciRiskUserCompBond</t>
  </si>
  <si>
    <t>ciPECurrentPrice</t>
  </si>
  <si>
    <t>cuseBusinessModel</t>
  </si>
  <si>
    <t>userLowPE</t>
  </si>
  <si>
    <t>UserHighPE</t>
  </si>
  <si>
    <t>QualityIndex</t>
  </si>
  <si>
    <t>HVR</t>
  </si>
  <si>
    <t>BuyPrice</t>
  </si>
  <si>
    <t>IgnoreProfitTrend</t>
  </si>
  <si>
    <t>UseRelevantGrowth</t>
  </si>
  <si>
    <t>SYY</t>
  </si>
  <si>
    <t>BRO</t>
  </si>
  <si>
    <t>BZH</t>
  </si>
  <si>
    <t>HOTT</t>
  </si>
  <si>
    <t>PFGC</t>
  </si>
  <si>
    <t>TS</t>
  </si>
  <si>
    <t>Buy Price</t>
  </si>
  <si>
    <t>RESMED INC</t>
  </si>
  <si>
    <t>Centex Corp</t>
  </si>
  <si>
    <t>CTX</t>
  </si>
  <si>
    <t>HOT TOPIC INC</t>
  </si>
  <si>
    <t>CENTEX CORP</t>
  </si>
  <si>
    <t>Stocks outlined in dark green are "Value" stocks as measured by their Price/Book ratio.</t>
  </si>
  <si>
    <t>Stock prices outlined in yellow indicate the current price is below what I consider to be a fair price.</t>
  </si>
  <si>
    <t>1) The "Buy" price according to the SSG.</t>
  </si>
  <si>
    <t>2) The "Buy" price as calculated from 'Benchmark Investing.'</t>
  </si>
  <si>
    <t>3) The "Buy" price as determined by Take $tock.</t>
  </si>
  <si>
    <t>Data columns outlined in light blue require manual data entry.</t>
  </si>
  <si>
    <t>Beazer Homes</t>
  </si>
  <si>
    <t>BEAZER HOMES USA INC</t>
  </si>
  <si>
    <t>Brinker International</t>
  </si>
  <si>
    <t>EAT</t>
  </si>
  <si>
    <t>BRINKER INTL INC</t>
  </si>
  <si>
    <t>DGX</t>
  </si>
  <si>
    <t>Quest Diagnostics</t>
  </si>
  <si>
    <t>QUEST DIAGNOSTICS INC</t>
  </si>
  <si>
    <t>WCN</t>
  </si>
  <si>
    <t>WASTE CONNECTIONS INC</t>
  </si>
  <si>
    <t>Waste Connections</t>
  </si>
  <si>
    <t>SRCL</t>
  </si>
  <si>
    <t>STERICYCLE INC</t>
  </si>
  <si>
    <t>Stericycle</t>
  </si>
  <si>
    <t>COCO</t>
  </si>
  <si>
    <t>Corinthian Colleges</t>
  </si>
  <si>
    <t>CORINTHIAN COLLEGES INC</t>
  </si>
  <si>
    <t>Pharmaceutical Product Dev</t>
  </si>
  <si>
    <t>PPDI</t>
  </si>
  <si>
    <t>PHARMACEUTICAL PROD DEV INC</t>
  </si>
  <si>
    <t>eBay</t>
  </si>
  <si>
    <t>EBAY</t>
  </si>
  <si>
    <t>EBAY INC</t>
  </si>
  <si>
    <t>Internet Retail</t>
  </si>
  <si>
    <t>Countrywide Financial</t>
  </si>
  <si>
    <t>CFC</t>
  </si>
  <si>
    <t>COUNTRYWIDE FINANCIAL CORP</t>
  </si>
  <si>
    <t>FIC</t>
  </si>
  <si>
    <t>FAIR ISAAC CORP</t>
  </si>
  <si>
    <t>Insurance Brokers</t>
  </si>
  <si>
    <t>ABT</t>
  </si>
  <si>
    <t>ABBOTT LABORATORIES</t>
  </si>
  <si>
    <t>Abbott Labs</t>
  </si>
  <si>
    <t>American Int'l Group</t>
  </si>
  <si>
    <t>AIG</t>
  </si>
  <si>
    <t>AMERICAN INTERNATIONAL GROUP</t>
  </si>
  <si>
    <t>Multi-line Insurance</t>
  </si>
  <si>
    <t>Schein (Henry)</t>
  </si>
  <si>
    <t>HSIC</t>
  </si>
  <si>
    <t>SCHEIN HENRY INC</t>
  </si>
  <si>
    <t>HPQ</t>
  </si>
  <si>
    <t>HEWLETT-PACKARD CO</t>
  </si>
  <si>
    <t>Career Education</t>
  </si>
  <si>
    <t>CECO</t>
  </si>
  <si>
    <t>CAREER EDUCATION CORP</t>
  </si>
  <si>
    <t>Performance Food</t>
  </si>
  <si>
    <t>PERFORMANCE FOOD GROUP CO</t>
  </si>
  <si>
    <t>Food Distributors</t>
  </si>
  <si>
    <t>Adobe Systems</t>
  </si>
  <si>
    <t>ADBE</t>
  </si>
  <si>
    <t>ADOBE SYSTEMS INC.</t>
  </si>
  <si>
    <t>Brown &amp; Brown</t>
  </si>
  <si>
    <t>BROWN &amp; BROWN INC</t>
  </si>
  <si>
    <t>UNH</t>
  </si>
  <si>
    <t>UNITEDHEALTH GROUP INC</t>
  </si>
  <si>
    <t>Managed Health Care</t>
  </si>
  <si>
    <t>SYSCO CORP</t>
  </si>
  <si>
    <t>Sysco</t>
  </si>
  <si>
    <t>DELL INC</t>
  </si>
  <si>
    <t>AnalystEst</t>
  </si>
  <si>
    <t>AFFILIATED COMP SVCS  -CL</t>
  </si>
  <si>
    <t>CARDINAL HEALTH INC</t>
  </si>
  <si>
    <t>HARLEY-DAVIDSON INC</t>
  </si>
  <si>
    <t>PFIZER INC</t>
  </si>
  <si>
    <t>NEW PLAN EXCEL REALTY TR</t>
  </si>
  <si>
    <t>GENTEX CORP</t>
  </si>
  <si>
    <t>COUNTRYWIDE FINANCIAL COR</t>
  </si>
  <si>
    <t>BED BATH &amp; BEYOND INC</t>
  </si>
  <si>
    <t>WALGREEN CO</t>
  </si>
  <si>
    <t>COMMERCE BANCORP INC/NJ</t>
  </si>
  <si>
    <t>HOME DEPOT INC</t>
  </si>
  <si>
    <t>STARBUCKS CORP</t>
  </si>
  <si>
    <t>RENAL CARE GROUP INC</t>
  </si>
  <si>
    <t>FISERV INC</t>
  </si>
  <si>
    <t>WASHINGTON MUTUAL INC</t>
  </si>
  <si>
    <t>MERCK &amp; CO</t>
  </si>
  <si>
    <t>STRYKER CORP</t>
  </si>
  <si>
    <t>TELEFLEX INC</t>
  </si>
  <si>
    <t>WILLIAMS-SONOMA INC</t>
  </si>
  <si>
    <t>ZEBRA TECHNOLOGIES CP  -C</t>
  </si>
  <si>
    <t>ALLIED CAPITAL CP</t>
  </si>
  <si>
    <t>AMERICAN INTERNATIONAL GR</t>
  </si>
  <si>
    <t>AMGEN INC</t>
  </si>
  <si>
    <t>APOLLO GROUP INC  -CL A</t>
  </si>
  <si>
    <t>APPLIED MATERIALS INC</t>
  </si>
  <si>
    <t>BARR PHARMACEUTICALS INC</t>
  </si>
  <si>
    <t>PHARMACEUTICAL PROD DEV I</t>
  </si>
  <si>
    <t>QLOGIC CORP</t>
  </si>
  <si>
    <t>QUALCOMM INC</t>
  </si>
  <si>
    <t>SEI INVESTMENTS CO</t>
  </si>
  <si>
    <t>CARLISLE COS INC</t>
  </si>
  <si>
    <t>EMC CORP/MA</t>
  </si>
  <si>
    <t>EXPEDITORS INTL WASH INC</t>
  </si>
  <si>
    <t>EXPRESS SCRIPTS INC</t>
  </si>
  <si>
    <t>FASTENAL CO</t>
  </si>
  <si>
    <t>HEALTH MANAGEMENT ASSOC</t>
  </si>
  <si>
    <t>AFLAC INC</t>
  </si>
  <si>
    <t>BIOMET INC</t>
  </si>
  <si>
    <t>BRIGHT HORIZONS FAMILY SO</t>
  </si>
  <si>
    <t>CHICOS FAS INC</t>
  </si>
  <si>
    <t>D R HORTON INC</t>
  </si>
  <si>
    <t>BLOCK H &amp; R INC</t>
  </si>
  <si>
    <t>MICROSOFT CORP</t>
  </si>
  <si>
    <t>INTEL CORP</t>
  </si>
  <si>
    <t>HENRY (JACK) &amp; ASSOCIATES</t>
  </si>
  <si>
    <t>MBNA CORP</t>
  </si>
  <si>
    <t>MEDTRONIC INC</t>
  </si>
  <si>
    <t>PAYCHEX INC</t>
  </si>
  <si>
    <t>NOKIA (AB) OY</t>
  </si>
  <si>
    <t>OMNICOM GROUP</t>
  </si>
  <si>
    <t>TECHNE CORP</t>
  </si>
  <si>
    <t>SONIC CORP</t>
  </si>
  <si>
    <t>CISCO SYSTEMS INC</t>
  </si>
  <si>
    <t>MSN</t>
  </si>
  <si>
    <t>TSCO</t>
  </si>
  <si>
    <t>TRACTOR SUPPLY CO</t>
  </si>
  <si>
    <t>FDC</t>
  </si>
  <si>
    <t>FIRST DATA CORP</t>
  </si>
  <si>
    <t>TROW</t>
  </si>
  <si>
    <t>PRICE (T. ROWE) GROUP</t>
  </si>
  <si>
    <t>First Data Corp.</t>
  </si>
  <si>
    <t>Diagnostic Products</t>
  </si>
  <si>
    <t>DP</t>
  </si>
  <si>
    <t>DIAGNOSTIC PRODUCTS CORP</t>
  </si>
  <si>
    <t>Barr Pharmaceuticals</t>
  </si>
  <si>
    <t>Median P/E</t>
  </si>
  <si>
    <t>TargetReward</t>
  </si>
  <si>
    <t>IgnorePriceDate</t>
  </si>
  <si>
    <t>needsOffense</t>
  </si>
  <si>
    <t>needsDefense</t>
  </si>
  <si>
    <t>RiskIndex</t>
  </si>
  <si>
    <t>PROGRESSIVE CORP-OHIO</t>
  </si>
  <si>
    <t>PGR</t>
  </si>
  <si>
    <t>Property &amp; Casualty Insuranc</t>
  </si>
  <si>
    <t>PATTERSON COMPANIES INC</t>
  </si>
  <si>
    <t>Cree Inc.</t>
  </si>
  <si>
    <t>CREE</t>
  </si>
  <si>
    <t>CREE INC</t>
  </si>
  <si>
    <t>Columbia Sportswear</t>
  </si>
  <si>
    <t>COLUMBIA SPORTSWEAR CO</t>
  </si>
  <si>
    <t>COLM</t>
  </si>
  <si>
    <t>Apparel, Accessories &amp; Luxur</t>
  </si>
  <si>
    <t>SANDISK CORP</t>
  </si>
  <si>
    <t>SNDK</t>
  </si>
  <si>
    <t>SanDisk Corp.</t>
  </si>
  <si>
    <t>FRX</t>
  </si>
  <si>
    <t>FOREST LABORATORIES  -CL</t>
  </si>
  <si>
    <t>Forest Laboratories</t>
  </si>
  <si>
    <t>MGIC INVESTMENT CORP.</t>
  </si>
  <si>
    <t>SUNRISE ASSISTED LIVING,</t>
  </si>
  <si>
    <t>FOREST LABORATORIES  -CL A</t>
  </si>
  <si>
    <t>MAXIM INTEGRATED PRODUCTS</t>
  </si>
  <si>
    <t>MXIM</t>
  </si>
  <si>
    <t>Maxim Integ. Products</t>
  </si>
  <si>
    <t>Zacks</t>
  </si>
  <si>
    <t>Cooper Comp.</t>
  </si>
  <si>
    <t>COO</t>
  </si>
  <si>
    <t>COOPER COMPANIES INC</t>
  </si>
  <si>
    <t>Health Care Supplies</t>
  </si>
  <si>
    <t>LOWE'S COMPANIES INC</t>
  </si>
  <si>
    <t>DANAHER CORP</t>
  </si>
  <si>
    <t>DHR</t>
  </si>
  <si>
    <t>Industrial Machinery</t>
  </si>
  <si>
    <t>TEVA PHARMACEUTICALS</t>
  </si>
  <si>
    <t>TEVA</t>
  </si>
  <si>
    <t>Current</t>
  </si>
  <si>
    <t>Div</t>
  </si>
  <si>
    <t xml:space="preserve">Exxon Mobile </t>
  </si>
  <si>
    <t>XOM</t>
  </si>
  <si>
    <t>EXXON MOBIL CORP</t>
  </si>
  <si>
    <t>Integrated Oil &amp; Gas</t>
  </si>
  <si>
    <t>QUIKSILVER INC</t>
  </si>
  <si>
    <t>ZQK</t>
  </si>
  <si>
    <t>WEST CORP</t>
  </si>
  <si>
    <t>WSTC</t>
  </si>
  <si>
    <t>Quiksilver</t>
  </si>
  <si>
    <t>BP PLC</t>
  </si>
  <si>
    <t>BP</t>
  </si>
  <si>
    <t>ROYAL DUTCH PETROLEUM NV</t>
  </si>
  <si>
    <t>RD</t>
  </si>
  <si>
    <t>Royal Dutch</t>
  </si>
  <si>
    <t>West Corp</t>
  </si>
  <si>
    <t>KOHL'S CORP</t>
  </si>
  <si>
    <t>AUTOLIV INC</t>
  </si>
  <si>
    <t>ALV</t>
  </si>
  <si>
    <t>O'REILLY AUTOMOTIVE INC</t>
  </si>
  <si>
    <t>Progressive Corp</t>
  </si>
  <si>
    <t>Diversified Commercial &amp; Pro</t>
  </si>
  <si>
    <t>Education Services</t>
  </si>
  <si>
    <t>Homefurnishing Retail</t>
  </si>
  <si>
    <t>Specialized Consumer Service</t>
  </si>
  <si>
    <t>Automotive Retail</t>
  </si>
  <si>
    <t>Community Health</t>
  </si>
  <si>
    <t>CYH</t>
  </si>
  <si>
    <t>COMMUNITY HEALTH SYSTEMS INC</t>
  </si>
  <si>
    <t>COMMUNITY HEALTH SYSTEMS</t>
  </si>
  <si>
    <t>CORPORATE EXECUTIVE BRD CO</t>
  </si>
  <si>
    <t>EXBD</t>
  </si>
  <si>
    <t xml:space="preserve">Corporate Exec. Bd </t>
  </si>
  <si>
    <t>CORPORATE EXECUTIVE BRD C</t>
  </si>
  <si>
    <t>LINEAR TECHNOLOGY CORP</t>
  </si>
  <si>
    <t>LLTC</t>
  </si>
  <si>
    <t>TOTAL SYSTEM SERVICES INC</t>
  </si>
  <si>
    <t>TSS</t>
  </si>
  <si>
    <t>Linear Tech</t>
  </si>
  <si>
    <t>II-VI INC</t>
  </si>
  <si>
    <t>IIVI</t>
  </si>
  <si>
    <t>Electrical Components &amp; Equi</t>
  </si>
  <si>
    <t>Environmental &amp; Facilities S</t>
  </si>
  <si>
    <t xml:space="preserve">A fair price is calculated from three pricing models. </t>
  </si>
  <si>
    <t>New Plan Excel Reality *</t>
  </si>
  <si>
    <t>Factset Research</t>
  </si>
  <si>
    <t>Jack Henry &amp; Assoc.</t>
  </si>
  <si>
    <t>MBNA Corp</t>
  </si>
  <si>
    <t>Renal Care Group</t>
  </si>
  <si>
    <t>Lincare Holdings</t>
  </si>
  <si>
    <t>Applied Materials</t>
  </si>
  <si>
    <t>SCSC</t>
  </si>
  <si>
    <t>SCANSOURCE INC</t>
  </si>
  <si>
    <t>Watch List</t>
  </si>
  <si>
    <t>RQR</t>
  </si>
  <si>
    <t>Cardinal Health</t>
  </si>
  <si>
    <t>Fair Isaac &amp; Co.</t>
  </si>
  <si>
    <t>Home Depot</t>
  </si>
  <si>
    <t>H &amp; R Block</t>
  </si>
  <si>
    <t>Qlogic Corp.</t>
  </si>
  <si>
    <t>Manifest Section</t>
  </si>
  <si>
    <t>Bed Bath, &amp; Beyond **</t>
  </si>
  <si>
    <t>AFLAC *</t>
  </si>
  <si>
    <t>Allied Capital *</t>
  </si>
  <si>
    <t>Danaher **</t>
  </si>
  <si>
    <t>TEVA Pharma **</t>
  </si>
  <si>
    <t>Lowes **</t>
  </si>
  <si>
    <t>Johnson &amp; Johnson *</t>
  </si>
  <si>
    <t>Pfizer *</t>
  </si>
  <si>
    <t>Washington Mutual *</t>
  </si>
  <si>
    <t>United Health Group *</t>
  </si>
  <si>
    <t>Health Management *</t>
  </si>
  <si>
    <t>Harley Davidson *</t>
  </si>
  <si>
    <t>Fastenal *</t>
  </si>
  <si>
    <t>Education Management **</t>
  </si>
  <si>
    <t>CISCO *</t>
  </si>
  <si>
    <t>Carlisle *</t>
  </si>
  <si>
    <t>Biomet **</t>
  </si>
  <si>
    <t>FITB</t>
  </si>
  <si>
    <t>FIFTH THIRD BANCORP</t>
  </si>
  <si>
    <t>Fiserv **</t>
  </si>
  <si>
    <t>Amgen</t>
  </si>
  <si>
    <t>Technology Distributors</t>
  </si>
  <si>
    <t>HIBBETT SPORTING GOODS INC</t>
  </si>
  <si>
    <t>HIBB</t>
  </si>
  <si>
    <t>KNIGHT TRANSPORTATION INC</t>
  </si>
  <si>
    <t>KNX</t>
  </si>
  <si>
    <t>Trucking</t>
  </si>
  <si>
    <t>Hibbett Sporting Goods</t>
  </si>
  <si>
    <t>HIBBETT SPORTING GOODS IN</t>
  </si>
  <si>
    <t>Knight Transportation</t>
  </si>
  <si>
    <t>Colgate-Palmolive</t>
  </si>
  <si>
    <t>CL</t>
  </si>
  <si>
    <t>COLGATE-PALMOLIVE CO</t>
  </si>
  <si>
    <t>SNV</t>
  </si>
  <si>
    <t>SYNOVUS FINANCIAL CP</t>
  </si>
  <si>
    <t>FORR</t>
  </si>
  <si>
    <t>FORRESTER RESEARCH INC</t>
  </si>
  <si>
    <t>Household Products</t>
  </si>
  <si>
    <t>IT Consulting &amp; Other Servic</t>
  </si>
  <si>
    <t>Synovus Financial</t>
  </si>
  <si>
    <t>Forrester Research</t>
  </si>
  <si>
    <t>II-VI Inc.</t>
  </si>
  <si>
    <t>Fifth Third Bancorp</t>
  </si>
  <si>
    <t>LEXMARK INTL INC  -CL A</t>
  </si>
  <si>
    <t>LXK</t>
  </si>
  <si>
    <t>Lexmark Int'l</t>
  </si>
  <si>
    <t>NAIC</t>
  </si>
  <si>
    <t>Commerce Bancorp</t>
  </si>
  <si>
    <t>Stryker Corp. **</t>
  </si>
  <si>
    <t>BANK OF AMERICA CORP</t>
  </si>
  <si>
    <t>BAC</t>
  </si>
  <si>
    <t>Diversified Banks</t>
  </si>
  <si>
    <t>Bank of America</t>
  </si>
  <si>
    <t>Coach Inc.</t>
  </si>
  <si>
    <t>COACH INC</t>
  </si>
  <si>
    <t>COH</t>
  </si>
  <si>
    <t>COVENTRY HEALTH CARE INC</t>
  </si>
  <si>
    <t>CVH</t>
  </si>
  <si>
    <t>DORAL FINANCIAL CORP</t>
  </si>
  <si>
    <t>DRL</t>
  </si>
  <si>
    <t>NVR INC</t>
  </si>
  <si>
    <t>NVR</t>
  </si>
  <si>
    <t>PULTE HOMES INC</t>
  </si>
  <si>
    <t>PHM</t>
  </si>
  <si>
    <t>TOLL BROTHERS INC</t>
  </si>
  <si>
    <t>TOL</t>
  </si>
  <si>
    <t>Coventry Healthcare</t>
  </si>
  <si>
    <t>Doral Financial</t>
  </si>
  <si>
    <t>NVR Inc</t>
  </si>
  <si>
    <t>Pulte Homebuilders</t>
  </si>
  <si>
    <t>Toll Brothers</t>
  </si>
  <si>
    <t>Yield</t>
  </si>
  <si>
    <t>PACIFIC SUNWEAR CALIF INC</t>
  </si>
  <si>
    <t>PSUN</t>
  </si>
  <si>
    <t>Pacific Sunware</t>
  </si>
  <si>
    <t>FAMILY DOLLAR STORES</t>
  </si>
  <si>
    <t>FDO</t>
  </si>
  <si>
    <t>General Merchandise Stores</t>
  </si>
  <si>
    <t>FREDS INC</t>
  </si>
  <si>
    <t>FRED</t>
  </si>
  <si>
    <t>TIMBERLAND CO  -CL A</t>
  </si>
  <si>
    <t>TBL</t>
  </si>
  <si>
    <t>Footwear</t>
  </si>
  <si>
    <t>CVS CORP</t>
  </si>
  <si>
    <t>CVS</t>
  </si>
  <si>
    <t>Family Dollar Stores</t>
  </si>
  <si>
    <t>Fred's</t>
  </si>
  <si>
    <t>Timberland</t>
  </si>
  <si>
    <t>ScanSource</t>
  </si>
  <si>
    <t>CACI INTL INC  -CL A</t>
  </si>
  <si>
    <t>CAI</t>
  </si>
  <si>
    <t>CACI Int'l</t>
  </si>
  <si>
    <t>ITT EDUCATIONAL SVCS INC</t>
  </si>
  <si>
    <t>ESI</t>
  </si>
  <si>
    <t>ITT Educational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</si>
</sst>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&quot;$&quot;#,##0.00"/>
    <numFmt numFmtId="169" formatCode="&quot;$&quot;#,##0"/>
    <numFmt numFmtId="170" formatCode="0.0000"/>
    <numFmt numFmtId="171" formatCode="0.000"/>
    <numFmt numFmtId="172" formatCode="0.00000000"/>
    <numFmt numFmtId="173" formatCode="0.0000000"/>
    <numFmt numFmtId="174" formatCode="0.000000"/>
    <numFmt numFmtId="175" formatCode="0.00000"/>
    <numFmt numFmtId="176" formatCode="0.0%"/>
    <numFmt numFmtId="177" formatCode="0.000%"/>
    <numFmt numFmtId="178" formatCode="_(* #,##0.0_);_(* \(#,##0.0\);_(* &quot;-&quot;??_);_(@_)"/>
    <numFmt numFmtId="179" formatCode="mmm\-yyyy"/>
    <numFmt numFmtId="180" formatCode="0.000000000"/>
    <numFmt numFmtId="181" formatCode="_(* #,##0_);_(* \(#,##0\);_(* &quot;-&quot;??_);_(@_)"/>
    <numFmt numFmtId="182" formatCode="[$-409]dddd\,\ mmmm\ dd\,\ yyyy"/>
    <numFmt numFmtId="183" formatCode="m/d/yy;@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sz val="11"/>
      <color indexed="18"/>
      <name val="Times New Roman"/>
      <family val="1"/>
    </font>
    <font>
      <b/>
      <sz val="11"/>
      <color indexed="18"/>
      <name val="Arial"/>
      <family val="2"/>
    </font>
    <font>
      <b/>
      <sz val="11"/>
      <color indexed="60"/>
      <name val="Arial"/>
      <family val="2"/>
    </font>
    <font>
      <sz val="11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sz val="12"/>
      <name val="Arial"/>
      <family val="2"/>
    </font>
    <font>
      <b/>
      <sz val="14"/>
      <name val="Bookman Old Style"/>
      <family val="1"/>
    </font>
    <font>
      <b/>
      <sz val="12"/>
      <color indexed="18"/>
      <name val="Times New Roman"/>
      <family val="1"/>
    </font>
    <font>
      <b/>
      <sz val="10"/>
      <color indexed="16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Arial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b/>
      <sz val="11"/>
      <color indexed="13"/>
      <name val="Arial"/>
      <family val="2"/>
    </font>
    <font>
      <sz val="8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ck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double"/>
    </border>
    <border>
      <left style="thick"/>
      <right style="thin"/>
      <top style="thin"/>
      <bottom style="thin"/>
    </border>
    <border>
      <left style="thick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7" xfId="0" applyFill="1" applyBorder="1" applyAlignment="1">
      <alignment/>
    </xf>
    <xf numFmtId="0" fontId="12" fillId="0" borderId="0" xfId="0" applyFont="1" applyAlignment="1">
      <alignment/>
    </xf>
    <xf numFmtId="0" fontId="0" fillId="0" borderId="8" xfId="0" applyBorder="1" applyAlignment="1">
      <alignment/>
    </xf>
    <xf numFmtId="0" fontId="9" fillId="4" borderId="9" xfId="0" applyFont="1" applyFill="1" applyBorder="1" applyAlignment="1">
      <alignment horizontal="center"/>
    </xf>
    <xf numFmtId="167" fontId="12" fillId="5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6" borderId="0" xfId="0" applyFill="1" applyAlignment="1">
      <alignment/>
    </xf>
    <xf numFmtId="0" fontId="15" fillId="2" borderId="4" xfId="0" applyFont="1" applyFill="1" applyBorder="1" applyAlignment="1">
      <alignment/>
    </xf>
    <xf numFmtId="0" fontId="13" fillId="7" borderId="1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16" fillId="2" borderId="0" xfId="0" applyFont="1" applyFill="1" applyAlignment="1">
      <alignment/>
    </xf>
    <xf numFmtId="0" fontId="16" fillId="2" borderId="12" xfId="0" applyFont="1" applyFill="1" applyBorder="1" applyAlignment="1">
      <alignment/>
    </xf>
    <xf numFmtId="0" fontId="0" fillId="2" borderId="0" xfId="0" applyFill="1" applyAlignment="1">
      <alignment/>
    </xf>
    <xf numFmtId="0" fontId="6" fillId="0" borderId="0" xfId="0" applyFont="1" applyAlignment="1">
      <alignment horizontal="center"/>
    </xf>
    <xf numFmtId="0" fontId="5" fillId="4" borderId="13" xfId="0" applyFont="1" applyFill="1" applyBorder="1" applyAlignment="1">
      <alignment horizontal="center"/>
    </xf>
    <xf numFmtId="15" fontId="18" fillId="4" borderId="14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8" fontId="20" fillId="0" borderId="10" xfId="0" applyNumberFormat="1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3" fillId="7" borderId="18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15" fillId="2" borderId="20" xfId="0" applyFont="1" applyFill="1" applyBorder="1" applyAlignment="1">
      <alignment/>
    </xf>
    <xf numFmtId="0" fontId="17" fillId="4" borderId="21" xfId="0" applyFont="1" applyFill="1" applyBorder="1" applyAlignment="1">
      <alignment horizontal="center"/>
    </xf>
    <xf numFmtId="0" fontId="17" fillId="0" borderId="22" xfId="0" applyFont="1" applyBorder="1" applyAlignment="1">
      <alignment/>
    </xf>
    <xf numFmtId="0" fontId="0" fillId="0" borderId="22" xfId="0" applyBorder="1" applyAlignment="1">
      <alignment/>
    </xf>
    <xf numFmtId="0" fontId="13" fillId="8" borderId="16" xfId="0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/>
    </xf>
    <xf numFmtId="0" fontId="0" fillId="4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9" borderId="26" xfId="0" applyFont="1" applyFill="1" applyBorder="1" applyAlignment="1">
      <alignment horizontal="center"/>
    </xf>
    <xf numFmtId="0" fontId="13" fillId="9" borderId="27" xfId="0" applyFont="1" applyFill="1" applyBorder="1" applyAlignment="1">
      <alignment horizontal="center"/>
    </xf>
    <xf numFmtId="0" fontId="21" fillId="10" borderId="28" xfId="0" applyFont="1" applyFill="1" applyBorder="1" applyAlignment="1">
      <alignment horizontal="center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0" xfId="0" applyFill="1" applyBorder="1" applyAlignment="1">
      <alignment/>
    </xf>
    <xf numFmtId="0" fontId="0" fillId="0" borderId="30" xfId="0" applyBorder="1" applyAlignment="1">
      <alignment/>
    </xf>
    <xf numFmtId="0" fontId="6" fillId="0" borderId="30" xfId="0" applyFont="1" applyBorder="1" applyAlignment="1">
      <alignment horizontal="center"/>
    </xf>
    <xf numFmtId="0" fontId="21" fillId="6" borderId="33" xfId="0" applyFont="1" applyFill="1" applyBorder="1" applyAlignment="1">
      <alignment horizontal="center"/>
    </xf>
    <xf numFmtId="0" fontId="21" fillId="6" borderId="34" xfId="0" applyFont="1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15" xfId="0" applyFill="1" applyBorder="1" applyAlignment="1">
      <alignment/>
    </xf>
    <xf numFmtId="2" fontId="14" fillId="11" borderId="15" xfId="0" applyNumberFormat="1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6" borderId="10" xfId="0" applyNumberFormat="1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19" fillId="5" borderId="14" xfId="0" applyNumberFormat="1" applyFont="1" applyFill="1" applyBorder="1" applyAlignment="1">
      <alignment horizontal="center"/>
    </xf>
    <xf numFmtId="0" fontId="0" fillId="0" borderId="37" xfId="0" applyBorder="1" applyAlignment="1">
      <alignment/>
    </xf>
    <xf numFmtId="0" fontId="22" fillId="12" borderId="38" xfId="0" applyFont="1" applyFill="1" applyBorder="1" applyAlignment="1">
      <alignment horizontal="center"/>
    </xf>
    <xf numFmtId="0" fontId="22" fillId="12" borderId="39" xfId="0" applyFont="1" applyFill="1" applyBorder="1" applyAlignment="1">
      <alignment horizontal="center"/>
    </xf>
    <xf numFmtId="167" fontId="11" fillId="10" borderId="10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0" fillId="0" borderId="40" xfId="0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13" borderId="0" xfId="20" applyFill="1" applyBorder="1" applyAlignment="1">
      <alignment/>
    </xf>
    <xf numFmtId="167" fontId="6" fillId="14" borderId="41" xfId="0" applyNumberFormat="1" applyFont="1" applyFill="1" applyBorder="1" applyAlignment="1">
      <alignment horizontal="center"/>
    </xf>
    <xf numFmtId="0" fontId="6" fillId="14" borderId="27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32" xfId="0" applyFont="1" applyBorder="1" applyAlignment="1">
      <alignment/>
    </xf>
    <xf numFmtId="167" fontId="6" fillId="0" borderId="42" xfId="0" applyNumberFormat="1" applyFont="1" applyBorder="1" applyAlignment="1">
      <alignment horizontal="center"/>
    </xf>
    <xf numFmtId="0" fontId="23" fillId="15" borderId="10" xfId="0" applyFont="1" applyFill="1" applyBorder="1" applyAlignment="1">
      <alignment horizontal="center"/>
    </xf>
    <xf numFmtId="167" fontId="23" fillId="15" borderId="10" xfId="0" applyNumberFormat="1" applyFont="1" applyFill="1" applyBorder="1" applyAlignment="1">
      <alignment horizontal="center"/>
    </xf>
    <xf numFmtId="0" fontId="0" fillId="2" borderId="43" xfId="0" applyFill="1" applyBorder="1" applyAlignment="1">
      <alignment/>
    </xf>
    <xf numFmtId="0" fontId="0" fillId="2" borderId="7" xfId="0" applyFill="1" applyBorder="1" applyAlignment="1">
      <alignment/>
    </xf>
    <xf numFmtId="167" fontId="6" fillId="6" borderId="2" xfId="0" applyNumberFormat="1" applyFont="1" applyFill="1" applyBorder="1" applyAlignment="1">
      <alignment horizontal="center"/>
    </xf>
    <xf numFmtId="0" fontId="13" fillId="16" borderId="44" xfId="0" applyFont="1" applyFill="1" applyBorder="1" applyAlignment="1">
      <alignment horizontal="center"/>
    </xf>
    <xf numFmtId="0" fontId="17" fillId="4" borderId="45" xfId="0" applyFont="1" applyFill="1" applyBorder="1" applyAlignment="1">
      <alignment horizontal="center"/>
    </xf>
    <xf numFmtId="14" fontId="0" fillId="0" borderId="0" xfId="0" applyNumberFormat="1" applyAlignment="1">
      <alignment/>
    </xf>
    <xf numFmtId="167" fontId="0" fillId="6" borderId="10" xfId="0" applyNumberFormat="1" applyFill="1" applyBorder="1" applyAlignment="1">
      <alignment horizontal="center"/>
    </xf>
    <xf numFmtId="167" fontId="0" fillId="2" borderId="10" xfId="0" applyNumberFormat="1" applyFill="1" applyBorder="1" applyAlignment="1">
      <alignment horizontal="center"/>
    </xf>
    <xf numFmtId="167" fontId="0" fillId="2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8" fontId="20" fillId="6" borderId="10" xfId="0" applyNumberFormat="1" applyFont="1" applyFill="1" applyBorder="1" applyAlignment="1">
      <alignment horizontal="center"/>
    </xf>
    <xf numFmtId="168" fontId="20" fillId="6" borderId="2" xfId="0" applyNumberFormat="1" applyFont="1" applyFill="1" applyBorder="1" applyAlignment="1">
      <alignment horizontal="center"/>
    </xf>
    <xf numFmtId="168" fontId="20" fillId="6" borderId="9" xfId="0" applyNumberFormat="1" applyFont="1" applyFill="1" applyBorder="1" applyAlignment="1">
      <alignment horizontal="center"/>
    </xf>
    <xf numFmtId="0" fontId="6" fillId="17" borderId="10" xfId="0" applyFont="1" applyFill="1" applyBorder="1" applyAlignment="1">
      <alignment horizontal="center"/>
    </xf>
    <xf numFmtId="167" fontId="6" fillId="14" borderId="1" xfId="0" applyNumberFormat="1" applyFont="1" applyFill="1" applyBorder="1" applyAlignment="1">
      <alignment horizontal="center"/>
    </xf>
    <xf numFmtId="0" fontId="6" fillId="14" borderId="4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17" fillId="6" borderId="46" xfId="0" applyFont="1" applyFill="1" applyBorder="1" applyAlignment="1">
      <alignment horizontal="center"/>
    </xf>
    <xf numFmtId="0" fontId="17" fillId="13" borderId="9" xfId="0" applyFont="1" applyFill="1" applyBorder="1" applyAlignment="1">
      <alignment horizontal="center"/>
    </xf>
    <xf numFmtId="0" fontId="17" fillId="13" borderId="47" xfId="0" applyFont="1" applyFill="1" applyBorder="1" applyAlignment="1">
      <alignment horizontal="center"/>
    </xf>
    <xf numFmtId="0" fontId="1" fillId="13" borderId="37" xfId="20" applyFont="1" applyFill="1" applyBorder="1" applyAlignment="1">
      <alignment/>
    </xf>
    <xf numFmtId="0" fontId="0" fillId="13" borderId="37" xfId="0" applyFill="1" applyBorder="1" applyAlignment="1">
      <alignment/>
    </xf>
    <xf numFmtId="168" fontId="0" fillId="0" borderId="0" xfId="0" applyNumberFormat="1" applyAlignment="1">
      <alignment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44" fontId="0" fillId="0" borderId="0" xfId="17" applyAlignment="1">
      <alignment horizontal="center"/>
    </xf>
    <xf numFmtId="44" fontId="19" fillId="6" borderId="10" xfId="17" applyFont="1" applyFill="1" applyBorder="1" applyAlignment="1">
      <alignment horizontal="center"/>
    </xf>
    <xf numFmtId="0" fontId="8" fillId="17" borderId="26" xfId="0" applyFont="1" applyFill="1" applyBorder="1" applyAlignment="1">
      <alignment horizontal="center"/>
    </xf>
    <xf numFmtId="0" fontId="0" fillId="4" borderId="16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/>
    </xf>
    <xf numFmtId="167" fontId="0" fillId="6" borderId="9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67" fontId="23" fillId="7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" fillId="13" borderId="0" xfId="20" applyFont="1" applyFill="1" applyBorder="1" applyAlignment="1">
      <alignment/>
    </xf>
    <xf numFmtId="0" fontId="0" fillId="13" borderId="37" xfId="0" applyFont="1" applyFill="1" applyBorder="1" applyAlignment="1">
      <alignment/>
    </xf>
    <xf numFmtId="0" fontId="0" fillId="0" borderId="0" xfId="0" applyFont="1" applyAlignment="1">
      <alignment/>
    </xf>
    <xf numFmtId="167" fontId="4" fillId="18" borderId="47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6" fillId="12" borderId="25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6" fillId="0" borderId="30" xfId="0" applyFont="1" applyBorder="1" applyAlignment="1">
      <alignment/>
    </xf>
    <xf numFmtId="167" fontId="6" fillId="6" borderId="0" xfId="0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10" fillId="5" borderId="27" xfId="0" applyFont="1" applyFill="1" applyBorder="1" applyAlignment="1">
      <alignment horizontal="center"/>
    </xf>
    <xf numFmtId="167" fontId="6" fillId="14" borderId="10" xfId="0" applyNumberFormat="1" applyFont="1" applyFill="1" applyBorder="1" applyAlignment="1">
      <alignment horizontal="center"/>
    </xf>
    <xf numFmtId="167" fontId="25" fillId="18" borderId="10" xfId="0" applyNumberFormat="1" applyFont="1" applyFill="1" applyBorder="1" applyAlignment="1">
      <alignment horizontal="center"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0" fillId="14" borderId="50" xfId="0" applyFill="1" applyBorder="1" applyAlignment="1">
      <alignment/>
    </xf>
    <xf numFmtId="0" fontId="1" fillId="2" borderId="51" xfId="20" applyFill="1" applyBorder="1" applyAlignment="1">
      <alignment/>
    </xf>
    <xf numFmtId="167" fontId="6" fillId="14" borderId="52" xfId="0" applyNumberFormat="1" applyFont="1" applyFill="1" applyBorder="1" applyAlignment="1">
      <alignment horizontal="center"/>
    </xf>
    <xf numFmtId="167" fontId="6" fillId="14" borderId="53" xfId="0" applyNumberFormat="1" applyFont="1" applyFill="1" applyBorder="1" applyAlignment="1">
      <alignment horizontal="center"/>
    </xf>
    <xf numFmtId="0" fontId="13" fillId="16" borderId="2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right"/>
    </xf>
    <xf numFmtId="2" fontId="14" fillId="6" borderId="0" xfId="0" applyNumberFormat="1" applyFont="1" applyFill="1" applyBorder="1" applyAlignment="1">
      <alignment horizontal="center"/>
    </xf>
    <xf numFmtId="0" fontId="14" fillId="11" borderId="14" xfId="0" applyFont="1" applyFill="1" applyBorder="1" applyAlignment="1">
      <alignment horizontal="right"/>
    </xf>
    <xf numFmtId="2" fontId="14" fillId="11" borderId="14" xfId="0" applyNumberFormat="1" applyFont="1" applyFill="1" applyBorder="1" applyAlignment="1">
      <alignment horizontal="center"/>
    </xf>
    <xf numFmtId="0" fontId="14" fillId="11" borderId="34" xfId="0" applyFont="1" applyFill="1" applyBorder="1" applyAlignment="1">
      <alignment horizontal="right"/>
    </xf>
    <xf numFmtId="2" fontId="6" fillId="6" borderId="47" xfId="0" applyNumberFormat="1" applyFont="1" applyFill="1" applyBorder="1" applyAlignment="1">
      <alignment horizontal="center"/>
    </xf>
    <xf numFmtId="44" fontId="6" fillId="6" borderId="14" xfId="17" applyFont="1" applyFill="1" applyBorder="1" applyAlignment="1">
      <alignment horizontal="center"/>
    </xf>
    <xf numFmtId="183" fontId="26" fillId="4" borderId="54" xfId="0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0" fillId="4" borderId="55" xfId="0" applyFill="1" applyBorder="1" applyAlignment="1">
      <alignment/>
    </xf>
    <xf numFmtId="0" fontId="0" fillId="2" borderId="50" xfId="0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167" fontId="0" fillId="6" borderId="53" xfId="0" applyNumberFormat="1" applyFill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176" fontId="0" fillId="0" borderId="10" xfId="21" applyNumberFormat="1" applyBorder="1" applyAlignment="1">
      <alignment horizontal="center"/>
    </xf>
    <xf numFmtId="176" fontId="0" fillId="0" borderId="53" xfId="21" applyNumberFormat="1" applyBorder="1" applyAlignment="1">
      <alignment horizontal="center"/>
    </xf>
    <xf numFmtId="176" fontId="0" fillId="0" borderId="9" xfId="21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8"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00FF00"/>
        </patternFill>
      </fill>
      <border/>
    </dxf>
    <dxf>
      <font>
        <b/>
        <i val="0"/>
        <color rgb="FF000080"/>
      </font>
      <fill>
        <patternFill>
          <bgColor rgb="FFFFFF00"/>
        </patternFill>
      </fill>
      <border/>
    </dxf>
    <dxf>
      <font>
        <b/>
        <i val="0"/>
        <color rgb="FF000080"/>
      </font>
      <fill>
        <patternFill>
          <bgColor rgb="FF00FF0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>
        <bottom style="thin">
          <color rgb="FF000000"/>
        </bottom>
      </border>
    </dxf>
    <dxf>
      <font>
        <b/>
        <i val="0"/>
        <color rgb="FF800000"/>
      </font>
      <fill>
        <patternFill>
          <bgColor rgb="FFFFFF00"/>
        </patternFill>
      </fill>
      <border/>
    </dxf>
    <dxf>
      <font>
        <b/>
        <i val="0"/>
        <color rgb="FFFFFF00"/>
      </font>
      <fill>
        <patternFill>
          <bgColor rgb="FF008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CCFFFF"/>
      </font>
      <fill>
        <patternFill>
          <bgColor rgb="FFFF0000"/>
        </patternFill>
      </fill>
      <border/>
    </dxf>
    <dxf>
      <font>
        <b val="0"/>
        <i val="0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FF"/>
        </patternFill>
      </fill>
      <border/>
    </dxf>
    <dxf>
      <font>
        <color rgb="FF000000"/>
      </font>
      <fill>
        <patternFill>
          <bgColor rgb="FF00FF00"/>
        </patternFill>
      </fill>
      <border/>
    </dxf>
    <dxf>
      <font>
        <color rgb="FF000080"/>
      </font>
      <fill>
        <patternFill>
          <bgColor rgb="FFFFFF00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SI%20Material\Earnings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 Est"/>
      <sheetName val="ReadMe"/>
      <sheetName val="WebQuery"/>
      <sheetName val="TK Compa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neycentral.msn.com/investor/invsub/results/compare.asp?Page=GrowthRates&amp;Symbol=adct" TargetMode="External" /><Relationship Id="rId2" Type="http://schemas.openxmlformats.org/officeDocument/2006/relationships/hyperlink" Target="http://www.manifestinvesting.com/auth/quality_return.p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467"/>
  <sheetViews>
    <sheetView tabSelected="1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X1" sqref="X1:X16384"/>
    </sheetView>
  </sheetViews>
  <sheetFormatPr defaultColWidth="9.140625" defaultRowHeight="12.75"/>
  <cols>
    <col min="1" max="1" width="28.57421875" style="47" customWidth="1"/>
    <col min="2" max="2" width="7.7109375" style="0" customWidth="1"/>
    <col min="3" max="4" width="10.28125" style="0" customWidth="1"/>
    <col min="5" max="5" width="13.140625" style="0" customWidth="1"/>
    <col min="6" max="6" width="15.421875" style="0" customWidth="1"/>
    <col min="7" max="7" width="29.28125" style="0" customWidth="1"/>
    <col min="8" max="8" width="9.00390625" style="0" customWidth="1"/>
    <col min="9" max="9" width="11.7109375" style="0" hidden="1" customWidth="1"/>
    <col min="10" max="10" width="12.00390625" style="0" hidden="1" customWidth="1"/>
    <col min="11" max="13" width="8.8515625" style="0" customWidth="1"/>
    <col min="14" max="14" width="10.00390625" style="0" customWidth="1"/>
    <col min="15" max="15" width="9.28125" style="0" customWidth="1"/>
    <col min="16" max="16" width="8.8515625" style="0" customWidth="1"/>
    <col min="17" max="17" width="10.00390625" style="0" customWidth="1"/>
    <col min="18" max="18" width="8.8515625" style="0" customWidth="1"/>
    <col min="19" max="20" width="10.421875" style="0" customWidth="1"/>
    <col min="21" max="21" width="7.8515625" style="0" customWidth="1"/>
    <col min="22" max="23" width="8.8515625" style="118" customWidth="1"/>
    <col min="24" max="25" width="9.140625" style="89" customWidth="1"/>
    <col min="26" max="26" width="9.421875" style="0" customWidth="1"/>
    <col min="27" max="27" width="14.7109375" style="0" customWidth="1"/>
    <col min="29" max="32" width="9.140625" style="118" customWidth="1"/>
    <col min="37" max="38" width="9.140625" style="89" customWidth="1"/>
    <col min="39" max="39" width="9.421875" style="0" customWidth="1"/>
    <col min="40" max="40" width="10.00390625" style="0" customWidth="1"/>
    <col min="41" max="41" width="11.7109375" style="0" customWidth="1"/>
  </cols>
  <sheetData>
    <row r="1" spans="1:39" s="17" customFormat="1" ht="15.75">
      <c r="A1" s="43" t="s">
        <v>0</v>
      </c>
      <c r="B1" s="38" t="s">
        <v>1</v>
      </c>
      <c r="C1" s="39" t="s">
        <v>14</v>
      </c>
      <c r="D1" s="40" t="s">
        <v>15</v>
      </c>
      <c r="E1" s="53" t="s">
        <v>57</v>
      </c>
      <c r="F1" s="48" t="s">
        <v>24</v>
      </c>
      <c r="G1" s="38" t="s">
        <v>16</v>
      </c>
      <c r="H1" s="38"/>
      <c r="I1" s="38" t="s">
        <v>345</v>
      </c>
      <c r="J1" s="38" t="s">
        <v>345</v>
      </c>
      <c r="K1" s="38" t="s">
        <v>17</v>
      </c>
      <c r="L1" s="38" t="s">
        <v>18</v>
      </c>
      <c r="M1" s="38" t="s">
        <v>3</v>
      </c>
      <c r="N1" s="41" t="s">
        <v>19</v>
      </c>
      <c r="O1" s="41" t="s">
        <v>5</v>
      </c>
      <c r="P1" s="41" t="s">
        <v>6</v>
      </c>
      <c r="Q1" s="41"/>
      <c r="R1" s="41"/>
      <c r="S1" s="41" t="s">
        <v>7</v>
      </c>
      <c r="T1" s="41" t="s">
        <v>8</v>
      </c>
      <c r="U1" s="41" t="s">
        <v>20</v>
      </c>
      <c r="V1" s="41" t="s">
        <v>555</v>
      </c>
      <c r="W1" s="41" t="s">
        <v>556</v>
      </c>
      <c r="X1" s="85" t="s">
        <v>93</v>
      </c>
      <c r="Y1" s="108" t="s">
        <v>93</v>
      </c>
      <c r="Z1" s="108" t="s">
        <v>377</v>
      </c>
      <c r="AA1" s="42" t="s">
        <v>61</v>
      </c>
      <c r="AC1" s="117"/>
      <c r="AD1" s="117"/>
      <c r="AE1" s="117"/>
      <c r="AF1" s="117"/>
      <c r="AK1" s="85" t="s">
        <v>663</v>
      </c>
      <c r="AL1" s="108" t="s">
        <v>663</v>
      </c>
      <c r="AM1" s="108" t="s">
        <v>663</v>
      </c>
    </row>
    <row r="2" spans="1:39" s="17" customFormat="1" ht="21" customHeight="1" thickBot="1">
      <c r="A2" s="44"/>
      <c r="B2" s="18"/>
      <c r="C2" s="159" t="s">
        <v>62</v>
      </c>
      <c r="D2" s="19" t="s">
        <v>6</v>
      </c>
      <c r="E2" s="54" t="s">
        <v>12</v>
      </c>
      <c r="F2" s="49" t="s">
        <v>378</v>
      </c>
      <c r="G2" s="18"/>
      <c r="H2" s="20" t="s">
        <v>21</v>
      </c>
      <c r="I2" s="20" t="s">
        <v>346</v>
      </c>
      <c r="J2" s="20" t="s">
        <v>347</v>
      </c>
      <c r="K2" s="20" t="s">
        <v>22</v>
      </c>
      <c r="L2" s="20" t="s">
        <v>23</v>
      </c>
      <c r="M2" s="20" t="s">
        <v>10</v>
      </c>
      <c r="N2" s="21" t="s">
        <v>11</v>
      </c>
      <c r="O2" s="21" t="s">
        <v>9</v>
      </c>
      <c r="P2" s="21" t="s">
        <v>13</v>
      </c>
      <c r="Q2" s="141" t="s">
        <v>610</v>
      </c>
      <c r="R2" s="21" t="s">
        <v>209</v>
      </c>
      <c r="S2" s="21" t="s">
        <v>25</v>
      </c>
      <c r="T2" s="21" t="s">
        <v>25</v>
      </c>
      <c r="U2" s="21" t="s">
        <v>11</v>
      </c>
      <c r="V2" s="21" t="s">
        <v>556</v>
      </c>
      <c r="W2" s="162" t="s">
        <v>688</v>
      </c>
      <c r="X2" s="86" t="s">
        <v>85</v>
      </c>
      <c r="Y2" s="109" t="s">
        <v>368</v>
      </c>
      <c r="Z2" s="109" t="s">
        <v>17</v>
      </c>
      <c r="AA2" s="22" t="s">
        <v>62</v>
      </c>
      <c r="AC2" s="117"/>
      <c r="AD2" s="117"/>
      <c r="AE2" s="117"/>
      <c r="AF2" s="117"/>
      <c r="AK2" s="86" t="s">
        <v>85</v>
      </c>
      <c r="AL2" s="109" t="s">
        <v>368</v>
      </c>
      <c r="AM2" s="109" t="s">
        <v>17</v>
      </c>
    </row>
    <row r="3" spans="1:33" ht="19.5" thickBot="1" thickTop="1">
      <c r="A3" s="97" t="s">
        <v>609</v>
      </c>
      <c r="B3" s="23"/>
      <c r="C3" s="158">
        <f ca="1">TODAY()</f>
        <v>38675</v>
      </c>
      <c r="D3" s="25"/>
      <c r="E3" s="25"/>
      <c r="F3" s="50"/>
      <c r="G3" s="25"/>
      <c r="H3" s="27" t="s">
        <v>26</v>
      </c>
      <c r="I3" s="26"/>
      <c r="J3" s="26"/>
      <c r="K3" s="26"/>
      <c r="L3" s="26"/>
      <c r="M3" s="26"/>
      <c r="N3" s="28"/>
      <c r="O3" s="28"/>
      <c r="P3" s="28"/>
      <c r="Q3" s="147" t="s">
        <v>616</v>
      </c>
      <c r="R3" s="146"/>
      <c r="S3" s="28"/>
      <c r="T3" s="28"/>
      <c r="U3" s="28"/>
      <c r="V3" s="163"/>
      <c r="W3" s="161"/>
      <c r="AA3" s="29" t="s">
        <v>10</v>
      </c>
      <c r="AG3" s="118" t="s">
        <v>10</v>
      </c>
    </row>
    <row r="4" spans="1:38" s="61" customFormat="1" ht="14.25" thickBot="1" thickTop="1">
      <c r="A4" s="56"/>
      <c r="B4" s="57"/>
      <c r="C4" s="160"/>
      <c r="D4" s="57"/>
      <c r="E4" s="57"/>
      <c r="F4" s="58"/>
      <c r="G4" s="57"/>
      <c r="H4" s="59"/>
      <c r="I4" s="60"/>
      <c r="J4" s="60"/>
      <c r="K4" s="60"/>
      <c r="L4" s="60"/>
      <c r="M4" s="60"/>
      <c r="N4" s="60"/>
      <c r="O4" s="60"/>
      <c r="P4" s="60"/>
      <c r="Q4" s="144"/>
      <c r="R4" s="145"/>
      <c r="S4" s="60"/>
      <c r="T4" s="60"/>
      <c r="U4" s="126"/>
      <c r="V4" s="135"/>
      <c r="W4" s="135"/>
      <c r="X4" s="90"/>
      <c r="Y4" s="138"/>
      <c r="AA4" s="62" t="s">
        <v>10</v>
      </c>
      <c r="AC4" s="119"/>
      <c r="AD4" s="119"/>
      <c r="AE4" s="119"/>
      <c r="AF4" s="119"/>
      <c r="AG4" s="119" t="s">
        <v>378</v>
      </c>
      <c r="AK4" s="138"/>
      <c r="AL4" s="138"/>
    </row>
    <row r="5" spans="1:41" ht="16.5" thickBot="1">
      <c r="A5" s="45" t="s">
        <v>422</v>
      </c>
      <c r="B5" s="36" t="s">
        <v>420</v>
      </c>
      <c r="C5" s="31">
        <f ca="1">INDEX(tkCompany!tkCompany,MATCH(B5,OFFSET(tkCompany!tkCompany,0,tkCompany!$A$1-1,,1),0),tkCompany!$A$10)</f>
        <v>38674.54524305555</v>
      </c>
      <c r="D5" s="129">
        <f>Rank!N5</f>
        <v>5575.0841865965085</v>
      </c>
      <c r="E5" s="72" t="str">
        <f>IF(D5&gt;$D$128*1.7,"Buy",IF(D5&gt;$D$128*1.5,"Hold Plus",IF(D5&gt;$D$128*0.6,"Hold",IF(D5&gt;$D$128*0.4,"Hold Minus","Sell"))))</f>
        <v>Hold</v>
      </c>
      <c r="F5" s="121" t="str">
        <f>IF(AH5="Hold","Hold",AH5)</f>
        <v>Hold</v>
      </c>
      <c r="G5" s="32" t="str">
        <f ca="1">INDEX(tkCompany!tkCompany,MATCH(B5,OFFSET(tkCompany!tkCompany,0,tkCompany!$A$1-1,,1),0),tkCompany!$A$6)</f>
        <v>Pharmaceuticals</v>
      </c>
      <c r="H5" s="33">
        <f ca="1">INDEX(tkCompany!tkCompany,MATCH(B5,OFFSET(tkCompany!tkCompany,0,tkCompany!$A$1-1,,1),0),tkCompany!$A$2)</f>
        <v>40.869998931884766</v>
      </c>
      <c r="I5" s="104">
        <f ca="1">INDEX(tkCompany!tkCompany,MATCH(B5,OFFSET(tkCompany!tkCompany,0,tkCompany!$A$1-1,,1),0),tkCompany!$A$13)</f>
        <v>39.599998474121094</v>
      </c>
      <c r="J5" s="104">
        <f ca="1">INDEX(tkCompany!tkCompany,MATCH(B5,OFFSET(tkCompany!tkCompany,0,tkCompany!$A$1-1,,1),0),tkCompany!$A$11)</f>
        <v>71.5999984741211</v>
      </c>
      <c r="K5" s="105">
        <f>I5+(J5-I5)/4</f>
        <v>47.599998474121094</v>
      </c>
      <c r="L5" s="105">
        <f>K5+2*(J5-I5)/4</f>
        <v>63.599998474121094</v>
      </c>
      <c r="M5" s="55" t="str">
        <f>(IF(H5&lt;K5,"Buy",IF(H5&gt;L5,"Sell","Hold")))</f>
        <v>Buy</v>
      </c>
      <c r="N5" s="100">
        <f ca="1">INDEX(tkCompany!tkCompany,MATCH(B5,OFFSET(tkCompany!tkCompany,0,tkCompany!$A$1-1,,1),0),tkCompany!$A$3)</f>
        <v>24.196842193603516</v>
      </c>
      <c r="O5" s="101">
        <f ca="1">INDEX(tkCompany!tkCompany,MATCH(B5,OFFSET(tkCompany!tkCompany,0,tkCompany!$A$1-1,,1),0),tkCompany!$A$4)</f>
        <v>75.22123718261719</v>
      </c>
      <c r="P5" s="102">
        <f ca="1">INDEX(tkCompany!tkCompany,MATCH(B5,OFFSET(tkCompany!tkCompany,0,tkCompany!$A$1-1,,1),0),tkCompany!$A$5)</f>
        <v>14.071919441223145</v>
      </c>
      <c r="Q5" s="148">
        <v>79.3</v>
      </c>
      <c r="R5" s="149">
        <v>13.3</v>
      </c>
      <c r="S5" s="107" t="str">
        <f ca="1">INDEX(tkCompany!tkCompany,MATCH(B5,OFFSET(tkCompany!tkCompany,0,tkCompany!$A$1-1,,1),0),tkCompany!$A$7)</f>
        <v>EVEN</v>
      </c>
      <c r="T5" s="107" t="str">
        <f ca="1">INDEX(tkCompany!tkCompany,MATCH(B5,OFFSET(tkCompany!tkCompany,0,tkCompany!$A$1-1,,1),0),tkCompany!$A$8)</f>
        <v>DOWN</v>
      </c>
      <c r="U5" s="164">
        <f ca="1">INDEX(tkCompany!tkCompany,MATCH(B5,OFFSET(tkCompany!tkCompany,0,tkCompany!$A$1-1,,1),0),tkCompany!$A$9)</f>
        <v>17</v>
      </c>
      <c r="V5" s="165">
        <f ca="1">INDEX(tkCompany!tkCompany,MATCH(B5,OFFSET(tkCompany!tkCompany,0,tkCompany!$A$1-1,,1),0),tkCompany!$A$15)</f>
        <v>1.100000023841858</v>
      </c>
      <c r="W5" s="167">
        <f>V5/H5</f>
        <v>0.02691460857816886</v>
      </c>
      <c r="X5" s="110">
        <f ca="1">INDEX(TSCompany!tSCompany,MATCH(B5,OFFSET(TSCompany!tSCompany,0,TSCompany!$A$1-1,,1),0),TSCompany!$A$2)</f>
        <v>2.5999999046325684</v>
      </c>
      <c r="Y5" s="110">
        <f ca="1">INDEX(TSCompany!tSCompany,MATCH(B5,OFFSET(TSCompany!tSCompany,0,TSCompany!$A$1-1,,1),0),TSCompany!$A$5)</f>
        <v>78</v>
      </c>
      <c r="Z5" s="110">
        <f ca="1">INDEX(TSCompany!tSCompany,MATCH(B5,OFFSET(TSCompany!tSCompany,0,TSCompany!$A$1-1,,1),0),TSCompany!$A$3)</f>
        <v>28.850000381469727</v>
      </c>
      <c r="AA5" s="68">
        <v>38661</v>
      </c>
      <c r="AC5" s="118">
        <f aca="true" t="shared" si="0" ref="AC5:AC11">IF(E5="Hold Plus",1,0)</f>
        <v>0</v>
      </c>
      <c r="AD5" s="118">
        <f aca="true" t="shared" si="1" ref="AD5:AD11">IF(E5="Buy",1,0)</f>
        <v>0</v>
      </c>
      <c r="AE5" s="118" t="str">
        <f aca="true" t="shared" si="2" ref="AE5:AE11">IF(AC5=1,1,IF(AD5=1,1,"Hold"))</f>
        <v>Hold</v>
      </c>
      <c r="AF5" s="118" t="str">
        <f>IF(AE5=1,"Buy","Hold")</f>
        <v>Hold</v>
      </c>
      <c r="AG5" s="116">
        <f>AVERAGE(K5,Z5)*0.97</f>
        <v>37.07824944496155</v>
      </c>
      <c r="AH5" s="120" t="str">
        <f>IF(AF5="Buy",AG5,"Hold")</f>
        <v>Hold</v>
      </c>
      <c r="AK5" s="110" t="e">
        <f ca="1">INDEX([0]!TS,MATCH(O5,OFFSET([0]!TS,0,#REF!-1,,1),0),#REF!)</f>
        <v>#REF!</v>
      </c>
      <c r="AL5" s="110" t="e">
        <f ca="1">INDEX([0]!TS,MATCH(O5,OFFSET([0]!TS,0,#REF!-1,,1),0),#REF!)</f>
        <v>#REF!</v>
      </c>
      <c r="AM5" s="157" t="e">
        <f ca="1">INDEX([0]!TS,MATCH(B5,OFFSET([0]!TS,0,#REF!-1,,1),0),#REF!)</f>
        <v>#REF!</v>
      </c>
      <c r="AN5" s="140"/>
      <c r="AO5" s="140"/>
    </row>
    <row r="6" spans="1:39" ht="16.5" thickBot="1">
      <c r="A6" s="98" t="s">
        <v>438</v>
      </c>
      <c r="B6" s="36" t="s">
        <v>439</v>
      </c>
      <c r="C6" s="31">
        <f ca="1">INDEX(tkCompany!tkCompany,MATCH(B6,OFFSET(tkCompany!tkCompany,0,tkCompany!$A$1-1,,1),0),tkCompany!$A$10)</f>
        <v>38674.54524305555</v>
      </c>
      <c r="D6" s="129">
        <f>Rank!N6</f>
        <v>3336.083797751944</v>
      </c>
      <c r="E6" s="72" t="str">
        <f aca="true" t="shared" si="3" ref="E6:E70">IF(D6&gt;$D$128*1.7,"Buy",IF(D6&gt;$D$128*1.5,"Hold Plus",IF(D6&gt;$D$128*0.6,"Hold",IF(D6&gt;$D$128*0.4,"Hold Minus","Sell"))))</f>
        <v>Hold</v>
      </c>
      <c r="F6" s="121" t="str">
        <f>IF(AH6="Hold","Hold",AH6)</f>
        <v>Hold</v>
      </c>
      <c r="G6" s="32" t="str">
        <f ca="1">INDEX(tkCompany!tkCompany,MATCH(B6,OFFSET(tkCompany!tkCompany,0,tkCompany!$A$1-1,,1),0),tkCompany!$A$6)</f>
        <v>Systems Software</v>
      </c>
      <c r="H6" s="33">
        <f ca="1">INDEX(tkCompany!tkCompany,MATCH(B6,OFFSET(tkCompany!tkCompany,0,tkCompany!$A$1-1,,1),0),tkCompany!$A$2)</f>
        <v>33.560001373291016</v>
      </c>
      <c r="I6" s="104">
        <f ca="1">INDEX(tkCompany!tkCompany,MATCH(B6,OFFSET(tkCompany!tkCompany,0,tkCompany!$A$1-1,,1),0),tkCompany!$A$13)</f>
        <v>18.899999618530273</v>
      </c>
      <c r="J6" s="104">
        <f ca="1">INDEX(tkCompany!tkCompany,MATCH(B6,OFFSET(tkCompany!tkCompany,0,tkCompany!$A$1-1,,1),0),tkCompany!$A$11)</f>
        <v>49</v>
      </c>
      <c r="K6" s="106">
        <f>I6+(J6-I6)/4</f>
        <v>26.424999713897705</v>
      </c>
      <c r="L6" s="106">
        <f>K6+2*(J6-I6)/4</f>
        <v>41.47499990463257</v>
      </c>
      <c r="M6" s="55" t="str">
        <f>(IF(H6&lt;K6,"Buy",IF(H6&gt;L6,"Sell","Hold")))</f>
        <v>Hold</v>
      </c>
      <c r="N6" s="100">
        <f ca="1">INDEX(tkCompany!tkCompany,MATCH(B6,OFFSET(tkCompany!tkCompany,0,tkCompany!$A$1-1,,1),0),tkCompany!$A$3)</f>
        <v>1.0532057285308838</v>
      </c>
      <c r="O6" s="101">
        <f ca="1">INDEX(tkCompany!tkCompany,MATCH(B6,OFFSET(tkCompany!tkCompany,0,tkCompany!$A$1-1,,1),0),tkCompany!$A$4)</f>
        <v>100.626953125</v>
      </c>
      <c r="P6" s="102">
        <f ca="1">INDEX(tkCompany!tkCompany,MATCH(B6,OFFSET(tkCompany!tkCompany,0,tkCompany!$A$1-1,,1),0),tkCompany!$A$5)</f>
        <v>8.067578315734863</v>
      </c>
      <c r="Q6" s="142">
        <v>73.9</v>
      </c>
      <c r="R6" s="142">
        <v>7.5</v>
      </c>
      <c r="S6" s="107" t="str">
        <f ca="1">INDEX(tkCompany!tkCompany,MATCH(B6,OFFSET(tkCompany!tkCompany,0,tkCompany!$A$1-1,,1),0),tkCompany!$A$7)</f>
        <v>UP</v>
      </c>
      <c r="T6" s="107" t="str">
        <f ca="1">INDEX(tkCompany!tkCompany,MATCH(B6,OFFSET(tkCompany!tkCompany,0,tkCompany!$A$1-1,,1),0),tkCompany!$A$8)</f>
        <v>EVEN</v>
      </c>
      <c r="U6" s="127">
        <f ca="1">INDEX(tkCompany!tkCompany,MATCH(B6,OFFSET(tkCompany!tkCompany,0,tkCompany!$A$1-1,,1),0),tkCompany!$A$9)</f>
        <v>32.099998474121094</v>
      </c>
      <c r="V6" s="137">
        <f ca="1">INDEX(tkCompany!tkCompany,MATCH(B6,OFFSET(tkCompany!tkCompany,0,tkCompany!$A$1-1,,1),0),tkCompany!$A$15)</f>
        <v>0</v>
      </c>
      <c r="W6" s="168">
        <f>V6/H6</f>
        <v>0</v>
      </c>
      <c r="X6" s="110">
        <f ca="1">INDEX(TSCompany!tSCompany,MATCH(B6,OFFSET(TSCompany!tSCompany,0,TSCompany!$A$1-1,,1),0),TSCompany!$A$2)</f>
        <v>2.5999999046325684</v>
      </c>
      <c r="Y6" s="110">
        <f ca="1">INDEX(TSCompany!tSCompany,MATCH(B6,OFFSET(TSCompany!tSCompany,0,TSCompany!$A$1-1,,1),0),TSCompany!$A$5)</f>
        <v>108</v>
      </c>
      <c r="Z6" s="110">
        <f ca="1">INDEX(TSCompany!tSCompany,MATCH(B6,OFFSET(TSCompany!tSCompany,0,TSCompany!$A$1-1,,1),0),TSCompany!$A$3)</f>
        <v>17.450000762939453</v>
      </c>
      <c r="AA6" s="69">
        <v>38670</v>
      </c>
      <c r="AC6" s="118">
        <f t="shared" si="0"/>
        <v>0</v>
      </c>
      <c r="AD6" s="118">
        <f t="shared" si="1"/>
        <v>0</v>
      </c>
      <c r="AE6" s="118" t="str">
        <f t="shared" si="2"/>
        <v>Hold</v>
      </c>
      <c r="AF6" s="118" t="str">
        <f aca="true" t="shared" si="4" ref="AF6:AF109">IF(AE6=1,"Buy","Hold")</f>
        <v>Hold</v>
      </c>
      <c r="AG6" s="116">
        <f>AVERAGE(K6,Z6)*0.97</f>
        <v>21.27937523126602</v>
      </c>
      <c r="AH6" s="120" t="str">
        <f>IF(AF6="Buy",AG6,"Hold")</f>
        <v>Hold</v>
      </c>
      <c r="AK6" s="110" t="e">
        <f ca="1">INDEX([0]!TS,MATCH(O6,OFFSET([0]!TS,0,#REF!-1,,1),0),#REF!)</f>
        <v>#REF!</v>
      </c>
      <c r="AL6" s="110" t="e">
        <f ca="1">INDEX([0]!TS,MATCH(O6,OFFSET([0]!TS,0,#REF!-1,,1),0),#REF!)</f>
        <v>#REF!</v>
      </c>
      <c r="AM6" s="157" t="e">
        <f ca="1">INDEX([0]!TS,MATCH(B6,OFFSET([0]!TS,0,#REF!-1,,1),0),#REF!)</f>
        <v>#REF!</v>
      </c>
    </row>
    <row r="7" spans="1:40" ht="16.5" thickBot="1">
      <c r="A7" s="98" t="s">
        <v>131</v>
      </c>
      <c r="B7" s="36" t="s">
        <v>132</v>
      </c>
      <c r="C7" s="31">
        <f ca="1">INDEX(tkCompany!tkCompany,MATCH(B7,OFFSET(tkCompany!tkCompany,0,tkCompany!$A$1-1,,1),0),tkCompany!$A$10)</f>
        <v>38674.54524305555</v>
      </c>
      <c r="D7" s="129">
        <f>Rank!N7</f>
        <v>6383.063530921936</v>
      </c>
      <c r="E7" s="72" t="str">
        <f t="shared" si="3"/>
        <v>Hold</v>
      </c>
      <c r="F7" s="121" t="str">
        <f aca="true" t="shared" si="5" ref="F7:F109">IF(AH7="Hold","Hold",AH7)</f>
        <v>Hold</v>
      </c>
      <c r="G7" s="32" t="str">
        <f ca="1">INDEX(tkCompany!tkCompany,MATCH(B7,OFFSET(tkCompany!tkCompany,0,tkCompany!$A$1-1,,1),0),tkCompany!$A$6)</f>
        <v>Data Processing &amp; Outsourced</v>
      </c>
      <c r="H7" s="33">
        <f ca="1">INDEX(tkCompany!tkCompany,MATCH(B7,OFFSET(tkCompany!tkCompany,0,tkCompany!$A$1-1,,1),0),tkCompany!$A$2)</f>
        <v>56.7400016784668</v>
      </c>
      <c r="I7" s="104">
        <f ca="1">INDEX(tkCompany!tkCompany,MATCH(B7,OFFSET(tkCompany!tkCompany,0,tkCompany!$A$1-1,,1),0),tkCompany!$A$13)</f>
        <v>44.70000076293945</v>
      </c>
      <c r="J7" s="104">
        <f ca="1">INDEX(tkCompany!tkCompany,MATCH(B7,OFFSET(tkCompany!tkCompany,0,tkCompany!$A$1-1,,1),0),tkCompany!$A$11)</f>
        <v>101.19999694824219</v>
      </c>
      <c r="K7" s="105">
        <f>I7+(J7-I7)/4</f>
        <v>58.82499980926514</v>
      </c>
      <c r="L7" s="106">
        <f aca="true" t="shared" si="6" ref="L7:L109">K7+2*(J7-I7)/4</f>
        <v>87.0749979019165</v>
      </c>
      <c r="M7" s="55" t="str">
        <f>(IF(H7&lt;K7,"Buy",IF(H7&gt;L7,"Sell","Hold")))</f>
        <v>Buy</v>
      </c>
      <c r="N7" s="100">
        <f ca="1">INDEX(tkCompany!tkCompany,MATCH(B7,OFFSET(tkCompany!tkCompany,0,tkCompany!$A$1-1,,1),0),tkCompany!$A$3)</f>
        <v>3.692690372467041</v>
      </c>
      <c r="O7" s="101">
        <f ca="1">INDEX(tkCompany!tkCompany,MATCH(B7,OFFSET(tkCompany!tkCompany,0,tkCompany!$A$1-1,,1),0),tkCompany!$A$4)</f>
        <v>85.16746520996094</v>
      </c>
      <c r="P7" s="102">
        <f ca="1">INDEX(tkCompany!tkCompany,MATCH(B7,OFFSET(tkCompany!tkCompany,0,tkCompany!$A$1-1,,1),0),tkCompany!$A$5)</f>
        <v>12.268580436706543</v>
      </c>
      <c r="Q7" s="142">
        <v>69.4</v>
      </c>
      <c r="R7" s="142">
        <v>19.9</v>
      </c>
      <c r="S7" s="107" t="str">
        <f ca="1">INDEX(tkCompany!tkCompany,MATCH(B7,OFFSET(tkCompany!tkCompany,0,tkCompany!$A$1-1,,1),0),tkCompany!$A$7)</f>
        <v>UP</v>
      </c>
      <c r="T7" s="107" t="str">
        <f ca="1">INDEX(tkCompany!tkCompany,MATCH(B7,OFFSET(tkCompany!tkCompany,0,tkCompany!$A$1-1,,1),0),tkCompany!$A$8)</f>
        <v>UP</v>
      </c>
      <c r="U7" s="127">
        <f ca="1">INDEX(tkCompany!tkCompany,MATCH(B7,OFFSET(tkCompany!tkCompany,0,tkCompany!$A$1-1,,1),0),tkCompany!$A$9)</f>
        <v>17.799999237060547</v>
      </c>
      <c r="V7" s="137">
        <f ca="1">INDEX(tkCompany!tkCompany,MATCH(B7,OFFSET(tkCompany!tkCompany,0,tkCompany!$A$1-1,,1),0),tkCompany!$A$15)</f>
        <v>0</v>
      </c>
      <c r="W7" s="168">
        <f>V7/H7</f>
        <v>0</v>
      </c>
      <c r="X7" s="110">
        <f ca="1">INDEX(TSCompany!tSCompany,MATCH(B7,OFFSET(TSCompany!tSCompany,0,TSCompany!$A$1-1,,1),0),TSCompany!$A$2)</f>
        <v>3.200000047683716</v>
      </c>
      <c r="Y7" s="110">
        <f ca="1">INDEX(TSCompany!tSCompany,MATCH(B7,OFFSET(TSCompany!tSCompany,0,TSCompany!$A$1-1,,1),0),TSCompany!$A$5)</f>
        <v>77</v>
      </c>
      <c r="Z7" s="110">
        <f ca="1">INDEX(TSCompany!tSCompany,MATCH(B7,OFFSET(TSCompany!tSCompany,0,TSCompany!$A$1-1,,1),0),TSCompany!$A$3)</f>
        <v>50.689998626708984</v>
      </c>
      <c r="AA7" s="69">
        <v>38661</v>
      </c>
      <c r="AC7" s="118">
        <f t="shared" si="0"/>
        <v>0</v>
      </c>
      <c r="AD7" s="118">
        <f t="shared" si="1"/>
        <v>0</v>
      </c>
      <c r="AE7" s="118" t="str">
        <f t="shared" si="2"/>
        <v>Hold</v>
      </c>
      <c r="AF7" s="118" t="str">
        <f t="shared" si="4"/>
        <v>Hold</v>
      </c>
      <c r="AG7" s="116">
        <f>AVERAGE(K7,Z7)*0.97</f>
        <v>53.11477424144745</v>
      </c>
      <c r="AH7" s="120" t="str">
        <f aca="true" t="shared" si="7" ref="AH7:AH109">IF(AF7="Buy",AG7,"Hold")</f>
        <v>Hold</v>
      </c>
      <c r="AK7" s="110" t="e">
        <f ca="1">INDEX([0]!TS,MATCH(O7,OFFSET([0]!TS,0,#REF!-1,,1),0),#REF!)</f>
        <v>#REF!</v>
      </c>
      <c r="AL7" s="110" t="e">
        <f ca="1">INDEX([0]!TS,MATCH(O7,OFFSET([0]!TS,0,#REF!-1,,1),0),#REF!)</f>
        <v>#REF!</v>
      </c>
      <c r="AM7" s="157" t="e">
        <f ca="1">INDEX([0]!TS,MATCH(B7,OFFSET([0]!TS,0,#REF!-1,,1),0),#REF!)</f>
        <v>#REF!</v>
      </c>
      <c r="AN7" s="128"/>
    </row>
    <row r="8" spans="1:39" ht="16.5" thickBot="1">
      <c r="A8" s="98" t="s">
        <v>618</v>
      </c>
      <c r="B8" s="36" t="s">
        <v>102</v>
      </c>
      <c r="C8" s="31">
        <f ca="1">INDEX(tkCompany!tkCompany,MATCH(B8,OFFSET(tkCompany!tkCompany,0,tkCompany!$A$1-1,,1),0),tkCompany!$A$10)</f>
        <v>38674.54524305555</v>
      </c>
      <c r="D8" s="129">
        <f>Rank!N8</f>
        <v>6076.766167347352</v>
      </c>
      <c r="E8" s="72" t="str">
        <f t="shared" si="3"/>
        <v>Hold</v>
      </c>
      <c r="F8" s="121" t="str">
        <f t="shared" si="5"/>
        <v>Hold</v>
      </c>
      <c r="G8" s="32" t="str">
        <f ca="1">INDEX(tkCompany!tkCompany,MATCH(B8,OFFSET(tkCompany!tkCompany,0,tkCompany!$A$1-1,,1),0),tkCompany!$A$6)</f>
        <v>Life &amp; Health Insurance</v>
      </c>
      <c r="H8" s="33">
        <f ca="1">INDEX(tkCompany!tkCompany,MATCH(B8,OFFSET(tkCompany!tkCompany,0,tkCompany!$A$1-1,,1),0),tkCompany!$A$2)</f>
        <v>48.70000076293945</v>
      </c>
      <c r="I8" s="104">
        <f ca="1">INDEX(tkCompany!tkCompany,MATCH(B8,OFFSET(tkCompany!tkCompany,0,tkCompany!$A$1-1,,1),0),tkCompany!$A$13)</f>
        <v>32.29999923706055</v>
      </c>
      <c r="J8" s="104">
        <f ca="1">INDEX(tkCompany!tkCompany,MATCH(B8,OFFSET(tkCompany!tkCompany,0,tkCompany!$A$1-1,,1),0),tkCompany!$A$11)</f>
        <v>86.0999984741211</v>
      </c>
      <c r="K8" s="106">
        <f aca="true" t="shared" si="8" ref="K8:K109">I8+(J8-I8)/4</f>
        <v>45.749999046325684</v>
      </c>
      <c r="L8" s="106">
        <f t="shared" si="6"/>
        <v>72.64999866485596</v>
      </c>
      <c r="M8" s="55" t="str">
        <f aca="true" t="shared" si="9" ref="M8:M111">(IF(H8&lt;K8,"Buy",IF(H8&gt;L8,"Sell","Hold")))</f>
        <v>Hold</v>
      </c>
      <c r="N8" s="100">
        <f ca="1">INDEX(tkCompany!tkCompany,MATCH(B8,OFFSET(tkCompany!tkCompany,0,tkCompany!$A$1-1,,1),0),tkCompany!$A$3)</f>
        <v>2.280487537384033</v>
      </c>
      <c r="O8" s="101">
        <f ca="1">INDEX(tkCompany!tkCompany,MATCH(B8,OFFSET(tkCompany!tkCompany,0,tkCompany!$A$1-1,,1),0),tkCompany!$A$4)</f>
        <v>89.60395812988281</v>
      </c>
      <c r="P8" s="102">
        <f ca="1">INDEX(tkCompany!tkCompany,MATCH(B8,OFFSET(tkCompany!tkCompany,0,tkCompany!$A$1-1,,1),0),tkCompany!$A$5)</f>
        <v>12.766146659851074</v>
      </c>
      <c r="Q8" s="142">
        <v>79.1</v>
      </c>
      <c r="R8" s="142">
        <v>11.6</v>
      </c>
      <c r="S8" s="107" t="str">
        <f ca="1">INDEX(tkCompany!tkCompany,MATCH(B8,OFFSET(tkCompany!tkCompany,0,tkCompany!$A$1-1,,1),0),tkCompany!$A$7)</f>
        <v>UP</v>
      </c>
      <c r="T8" s="107" t="str">
        <f ca="1">INDEX(tkCompany!tkCompany,MATCH(B8,OFFSET(tkCompany!tkCompany,0,tkCompany!$A$1-1,,1),0),tkCompany!$A$8)</f>
        <v>UP</v>
      </c>
      <c r="U8" s="127">
        <f ca="1">INDEX(tkCompany!tkCompany,MATCH(B8,OFFSET(tkCompany!tkCompany,0,tkCompany!$A$1-1,,1),0),tkCompany!$A$9)</f>
        <v>18.100000381469727</v>
      </c>
      <c r="V8" s="137">
        <f ca="1">INDEX(tkCompany!tkCompany,MATCH(B8,OFFSET(tkCompany!tkCompany,0,tkCompany!$A$1-1,,1),0),tkCompany!$A$15)</f>
        <v>0.4399999976158142</v>
      </c>
      <c r="W8" s="168">
        <f>V8/H8</f>
        <v>0.009034907407037513</v>
      </c>
      <c r="X8" s="110">
        <f ca="1">INDEX(TSCompany!tSCompany,MATCH(B8,OFFSET(TSCompany!tSCompany,0,TSCompany!$A$1-1,,1),0),TSCompany!$A$2)</f>
        <v>5.300000190734863</v>
      </c>
      <c r="Y8" s="110">
        <f ca="1">INDEX(TSCompany!tSCompany,MATCH(B8,OFFSET(TSCompany!tSCompany,0,TSCompany!$A$1-1,,1),0),TSCompany!$A$5)</f>
        <v>96</v>
      </c>
      <c r="Z8" s="110">
        <f ca="1">INDEX(TSCompany!tSCompany,MATCH(B8,OFFSET(TSCompany!tSCompany,0,TSCompany!$A$1-1,,1),0),TSCompany!$A$3)</f>
        <v>29.739999771118164</v>
      </c>
      <c r="AA8" s="69">
        <v>38643</v>
      </c>
      <c r="AC8" s="118">
        <f t="shared" si="0"/>
        <v>0</v>
      </c>
      <c r="AD8" s="118">
        <f t="shared" si="1"/>
        <v>0</v>
      </c>
      <c r="AE8" s="118" t="str">
        <f t="shared" si="2"/>
        <v>Hold</v>
      </c>
      <c r="AF8" s="118" t="str">
        <f t="shared" si="4"/>
        <v>Hold</v>
      </c>
      <c r="AG8" s="116">
        <f>AVERAGE(K8,Z8)*0.97</f>
        <v>36.612649426460266</v>
      </c>
      <c r="AH8" s="120" t="str">
        <f t="shared" si="7"/>
        <v>Hold</v>
      </c>
      <c r="AK8" s="110" t="e">
        <f ca="1">INDEX([0]!TS,MATCH(O8,OFFSET([0]!TS,0,#REF!-1,,1),0),#REF!)</f>
        <v>#REF!</v>
      </c>
      <c r="AL8" s="110" t="e">
        <f ca="1">INDEX([0]!TS,MATCH(O8,OFFSET([0]!TS,0,#REF!-1,,1),0),#REF!)</f>
        <v>#REF!</v>
      </c>
      <c r="AM8" s="157" t="e">
        <f ca="1">INDEX([0]!TS,MATCH(B8,OFFSET([0]!TS,0,#REF!-1,,1),0),#REF!)</f>
        <v>#REF!</v>
      </c>
    </row>
    <row r="9" spans="1:39" ht="16.5" thickBot="1">
      <c r="A9" s="45" t="s">
        <v>619</v>
      </c>
      <c r="B9" s="36" t="s">
        <v>103</v>
      </c>
      <c r="C9" s="31">
        <f ca="1">INDEX(tkCompany!tkCompany,MATCH(B9,OFFSET(tkCompany!tkCompany,0,tkCompany!$A$1-1,,1),0),tkCompany!$A$10)</f>
        <v>38674.54524305555</v>
      </c>
      <c r="D9" s="129">
        <f>Rank!N9</f>
        <v>4338.018695511693</v>
      </c>
      <c r="E9" s="72" t="str">
        <f t="shared" si="3"/>
        <v>Hold</v>
      </c>
      <c r="F9" s="121" t="str">
        <f t="shared" si="5"/>
        <v>Hold</v>
      </c>
      <c r="G9" s="32" t="str">
        <f ca="1">INDEX(tkCompany!tkCompany,MATCH(B9,OFFSET(tkCompany!tkCompany,0,tkCompany!$A$1-1,,1),0),tkCompany!$A$6)</f>
        <v>Asset Management &amp; Custody B</v>
      </c>
      <c r="H9" s="33">
        <f ca="1">INDEX(tkCompany!tkCompany,MATCH(B9,OFFSET(tkCompany!tkCompany,0,tkCompany!$A$1-1,,1),0),tkCompany!$A$2)</f>
        <v>29.290000915527344</v>
      </c>
      <c r="I9" s="104">
        <f ca="1">INDEX(tkCompany!tkCompany,MATCH(B9,OFFSET(tkCompany!tkCompany,0,tkCompany!$A$1-1,,1),0),tkCompany!$A$13)</f>
        <v>21</v>
      </c>
      <c r="J9" s="104">
        <f ca="1">INDEX(tkCompany!tkCompany,MATCH(B9,OFFSET(tkCompany!tkCompany,0,tkCompany!$A$1-1,,1),0),tkCompany!$A$11)</f>
        <v>50.5</v>
      </c>
      <c r="K9" s="106">
        <f t="shared" si="8"/>
        <v>28.375</v>
      </c>
      <c r="L9" s="106">
        <f t="shared" si="6"/>
        <v>43.125</v>
      </c>
      <c r="M9" s="55" t="str">
        <f t="shared" si="9"/>
        <v>Hold</v>
      </c>
      <c r="N9" s="100">
        <f ca="1">INDEX(tkCompany!tkCompany,MATCH(B9,OFFSET(tkCompany!tkCompany,0,tkCompany!$A$1-1,,1),0),tkCompany!$A$3)</f>
        <v>2.5585038661956787</v>
      </c>
      <c r="O9" s="101">
        <f ca="1">INDEX(tkCompany!tkCompany,MATCH(B9,OFFSET(tkCompany!tkCompany,0,tkCompany!$A$1-1,,1),0),tkCompany!$A$4)</f>
        <v>56.779659271240234</v>
      </c>
      <c r="P9" s="102">
        <f ca="1">INDEX(tkCompany!tkCompany,MATCH(B9,OFFSET(tkCompany!tkCompany,0,tkCompany!$A$1-1,,1),0),tkCompany!$A$5)</f>
        <v>19.83742332458496</v>
      </c>
      <c r="Q9" s="142">
        <v>53.9</v>
      </c>
      <c r="R9" s="142">
        <v>19</v>
      </c>
      <c r="S9" s="107" t="str">
        <f ca="1">INDEX(tkCompany!tkCompany,MATCH(B9,OFFSET(tkCompany!tkCompany,0,tkCompany!$A$1-1,,1),0),tkCompany!$A$7)</f>
        <v>UP</v>
      </c>
      <c r="T9" s="107" t="str">
        <f ca="1">INDEX(tkCompany!tkCompany,MATCH(B9,OFFSET(tkCompany!tkCompany,0,tkCompany!$A$1-1,,1),0),tkCompany!$A$8)</f>
        <v>DOWN</v>
      </c>
      <c r="U9" s="127">
        <f ca="1">INDEX(tkCompany!tkCompany,MATCH(B9,OFFSET(tkCompany!tkCompany,0,tkCompany!$A$1-1,,1),0),tkCompany!$A$9)</f>
        <v>6.699999809265137</v>
      </c>
      <c r="V9" s="137">
        <f ca="1">INDEX(tkCompany!tkCompany,MATCH(B9,OFFSET(tkCompany!tkCompany,0,tkCompany!$A$1-1,,1),0),tkCompany!$A$15)</f>
        <v>2.319999933242798</v>
      </c>
      <c r="W9" s="168">
        <f>V9/H9</f>
        <v>0.07920791603707016</v>
      </c>
      <c r="X9" s="110">
        <f ca="1">INDEX(TSCompany!tSCompany,MATCH(B9,OFFSET(TSCompany!tSCompany,0,TSCompany!$A$1-1,,1),0),TSCompany!$A$2)</f>
        <v>1.600000023841858</v>
      </c>
      <c r="Y9" s="110">
        <f ca="1">INDEX(TSCompany!tSCompany,MATCH(B9,OFFSET(TSCompany!tSCompany,0,TSCompany!$A$1-1,,1),0),TSCompany!$A$5)</f>
        <v>54</v>
      </c>
      <c r="Z9" s="110">
        <f ca="1">INDEX(TSCompany!tSCompany,MATCH(B9,OFFSET(TSCompany!tSCompany,0,TSCompany!$A$1-1,,1),0),TSCompany!$A$3)</f>
        <v>15.84000015258789</v>
      </c>
      <c r="AA9" s="68">
        <v>38618</v>
      </c>
      <c r="AC9" s="118">
        <f t="shared" si="0"/>
        <v>0</v>
      </c>
      <c r="AD9" s="118">
        <f t="shared" si="1"/>
        <v>0</v>
      </c>
      <c r="AE9" s="118" t="str">
        <f t="shared" si="2"/>
        <v>Hold</v>
      </c>
      <c r="AF9" s="118" t="str">
        <f t="shared" si="4"/>
        <v>Hold</v>
      </c>
      <c r="AG9" s="116">
        <f>AVERAGE(K9,Z9)*0.97</f>
        <v>21.444275074005127</v>
      </c>
      <c r="AH9" s="120" t="str">
        <f t="shared" si="7"/>
        <v>Hold</v>
      </c>
      <c r="AK9" s="110" t="e">
        <f ca="1">INDEX([0]!TS,MATCH(O9,OFFSET([0]!TS,0,#REF!-1,,1),0),#REF!)</f>
        <v>#REF!</v>
      </c>
      <c r="AL9" s="110" t="e">
        <f ca="1">INDEX([0]!TS,MATCH(O9,OFFSET([0]!TS,0,#REF!-1,,1),0),#REF!)</f>
        <v>#REF!</v>
      </c>
      <c r="AM9" s="157" t="e">
        <f ca="1">INDEX([0]!TS,MATCH(B9,OFFSET([0]!TS,0,#REF!-1,,1),0),#REF!)</f>
        <v>#REF!</v>
      </c>
    </row>
    <row r="10" spans="1:39" ht="16.5" thickBot="1">
      <c r="A10" s="45" t="s">
        <v>423</v>
      </c>
      <c r="B10" s="30" t="s">
        <v>424</v>
      </c>
      <c r="C10" s="31">
        <f ca="1">INDEX(tkCompany!tkCompany,MATCH(B10,OFFSET(tkCompany!tkCompany,0,tkCompany!$A$1-1,,1),0),tkCompany!$A$10)</f>
        <v>38674.54524305555</v>
      </c>
      <c r="D10" s="129">
        <f>Rank!N10</f>
        <v>5735.111323789831</v>
      </c>
      <c r="E10" s="72" t="str">
        <f t="shared" si="3"/>
        <v>Hold</v>
      </c>
      <c r="F10" s="121" t="str">
        <f>IF(AH10="Hold","Hold",AH10)</f>
        <v>Hold</v>
      </c>
      <c r="G10" s="32" t="str">
        <f ca="1">INDEX(tkCompany!tkCompany,MATCH(B10,OFFSET(tkCompany!tkCompany,0,tkCompany!$A$1-1,,1),0),tkCompany!$A$6)</f>
        <v>Multi-line Insurance</v>
      </c>
      <c r="H10" s="33">
        <f ca="1">INDEX(tkCompany!tkCompany,MATCH(B10,OFFSET(tkCompany!tkCompany,0,tkCompany!$A$1-1,,1),0),tkCompany!$A$2)</f>
        <v>67.12999725341797</v>
      </c>
      <c r="I10" s="104">
        <f ca="1">INDEX(tkCompany!tkCompany,MATCH(B10,OFFSET(tkCompany!tkCompany,0,tkCompany!$A$1-1,,1),0),tkCompany!$A$13)</f>
        <v>45.599998474121094</v>
      </c>
      <c r="J10" s="104">
        <f ca="1">INDEX(tkCompany!tkCompany,MATCH(B10,OFFSET(tkCompany!tkCompany,0,tkCompany!$A$1-1,,1),0),tkCompany!$A$11)</f>
        <v>109.19999694824219</v>
      </c>
      <c r="K10" s="106">
        <f>I10+(J10-I10)/4</f>
        <v>61.49999809265137</v>
      </c>
      <c r="L10" s="106">
        <f>K10+2*(J10-I10)/4</f>
        <v>93.29999732971191</v>
      </c>
      <c r="M10" s="55" t="str">
        <f>(IF(H10&lt;K10,"Buy",IF(H10&gt;L10,"Sell","Hold")))</f>
        <v>Hold</v>
      </c>
      <c r="N10" s="100">
        <f ca="1">INDEX(tkCompany!tkCompany,MATCH(B10,OFFSET(tkCompany!tkCompany,0,tkCompany!$A$1-1,,1),0),tkCompany!$A$3)</f>
        <v>1.9540177583694458</v>
      </c>
      <c r="O10" s="101">
        <f ca="1">INDEX(tkCompany!tkCompany,MATCH(B10,OFFSET(tkCompany!tkCompany,0,tkCompany!$A$1-1,,1),0),tkCompany!$A$4)</f>
        <v>58.203121185302734</v>
      </c>
      <c r="P10" s="102">
        <f ca="1">INDEX(tkCompany!tkCompany,MATCH(B10,OFFSET(tkCompany!tkCompany,0,tkCompany!$A$1-1,,1),0),tkCompany!$A$5)</f>
        <v>10.653533935546875</v>
      </c>
      <c r="Q10" s="142">
        <v>65.7</v>
      </c>
      <c r="R10" s="142">
        <v>25.3</v>
      </c>
      <c r="S10" s="107" t="str">
        <f ca="1">INDEX(tkCompany!tkCompany,MATCH(B10,OFFSET(tkCompany!tkCompany,0,tkCompany!$A$1-1,,1),0),tkCompany!$A$7)</f>
        <v>EVEN</v>
      </c>
      <c r="T10" s="107" t="str">
        <f ca="1">INDEX(tkCompany!tkCompany,MATCH(B10,OFFSET(tkCompany!tkCompany,0,tkCompany!$A$1-1,,1),0),tkCompany!$A$8)</f>
        <v>EVEN</v>
      </c>
      <c r="U10" s="127">
        <f ca="1">INDEX(tkCompany!tkCompany,MATCH(B10,OFFSET(tkCompany!tkCompany,0,tkCompany!$A$1-1,,1),0),tkCompany!$A$9)</f>
        <v>14.899999618530273</v>
      </c>
      <c r="V10" s="137">
        <f ca="1">INDEX(tkCompany!tkCompany,MATCH(B10,OFFSET(tkCompany!tkCompany,0,tkCompany!$A$1-1,,1),0),tkCompany!$A$15)</f>
        <v>0.6000000238418579</v>
      </c>
      <c r="W10" s="168">
        <f>V10/H10</f>
        <v>0.008937882442879267</v>
      </c>
      <c r="X10" s="110">
        <f ca="1">INDEX(TSCompany!tSCompany,MATCH(B10,OFFSET(TSCompany!tSCompany,0,TSCompany!$A$1-1,,1),0),TSCompany!$A$2)</f>
        <v>2.5999999046325684</v>
      </c>
      <c r="Y10" s="110">
        <f ca="1">INDEX(TSCompany!tSCompany,MATCH(B10,OFFSET(TSCompany!tSCompany,0,TSCompany!$A$1-1,,1),0),TSCompany!$A$5)</f>
        <v>69</v>
      </c>
      <c r="Z10" s="110">
        <f ca="1">INDEX(TSCompany!tSCompany,MATCH(B10,OFFSET(TSCompany!tSCompany,0,TSCompany!$A$1-1,,1),0),TSCompany!$A$3)</f>
        <v>47.560001373291016</v>
      </c>
      <c r="AA10" s="68">
        <v>38621</v>
      </c>
      <c r="AC10" s="118">
        <f t="shared" si="0"/>
        <v>0</v>
      </c>
      <c r="AD10" s="118">
        <f t="shared" si="1"/>
        <v>0</v>
      </c>
      <c r="AE10" s="118" t="str">
        <f t="shared" si="2"/>
        <v>Hold</v>
      </c>
      <c r="AF10" s="118" t="str">
        <f t="shared" si="4"/>
        <v>Hold</v>
      </c>
      <c r="AG10" s="116">
        <f>AVERAGE(K10,Z10)*0.97</f>
        <v>52.89409974098206</v>
      </c>
      <c r="AH10" s="120" t="str">
        <f>IF(AF10="Buy",AG10,"Hold")</f>
        <v>Hold</v>
      </c>
      <c r="AK10" s="110" t="e">
        <f ca="1">INDEX([0]!TS,MATCH(O10,OFFSET([0]!TS,0,#REF!-1,,1),0),#REF!)</f>
        <v>#REF!</v>
      </c>
      <c r="AL10" s="110" t="e">
        <f ca="1">INDEX([0]!TS,MATCH(O10,OFFSET([0]!TS,0,#REF!-1,,1),0),#REF!)</f>
        <v>#REF!</v>
      </c>
      <c r="AM10" s="157" t="e">
        <f ca="1">INDEX([0]!TS,MATCH(B10,OFFSET([0]!TS,0,#REF!-1,,1),0),#REF!)</f>
        <v>#REF!</v>
      </c>
    </row>
    <row r="11" spans="1:39" ht="16.5" thickBot="1">
      <c r="A11" s="45" t="s">
        <v>637</v>
      </c>
      <c r="B11" s="30" t="s">
        <v>118</v>
      </c>
      <c r="C11" s="31">
        <f ca="1">INDEX(tkCompany!tkCompany,MATCH(B11,OFFSET(tkCompany!tkCompany,0,tkCompany!$A$1-1,,1),0),tkCompany!$A$10)</f>
        <v>38674.54524305555</v>
      </c>
      <c r="D11" s="129">
        <f>Rank!N11</f>
        <v>2580.948041677475</v>
      </c>
      <c r="E11" s="72" t="str">
        <f t="shared" si="3"/>
        <v>Hold Minus</v>
      </c>
      <c r="F11" s="121" t="str">
        <f t="shared" si="5"/>
        <v>Hold</v>
      </c>
      <c r="G11" s="32" t="str">
        <f ca="1">INDEX(tkCompany!tkCompany,MATCH(B11,OFFSET(tkCompany!tkCompany,0,tkCompany!$A$1-1,,1),0),tkCompany!$A$6)</f>
        <v>Biotechnology</v>
      </c>
      <c r="H11" s="33">
        <f ca="1">INDEX(tkCompany!tkCompany,MATCH(B11,OFFSET(tkCompany!tkCompany,0,tkCompany!$A$1-1,,1),0),tkCompany!$A$2)</f>
        <v>83.16000366210938</v>
      </c>
      <c r="I11" s="104">
        <f ca="1">INDEX(tkCompany!tkCompany,MATCH(B11,OFFSET(tkCompany!tkCompany,0,tkCompany!$A$1-1,,1),0),tkCompany!$A$13)</f>
        <v>40</v>
      </c>
      <c r="J11" s="104">
        <f ca="1">INDEX(tkCompany!tkCompany,MATCH(B11,OFFSET(tkCompany!tkCompany,0,tkCompany!$A$1-1,,1),0),tkCompany!$A$11)</f>
        <v>153.10000610351562</v>
      </c>
      <c r="K11" s="106">
        <f t="shared" si="8"/>
        <v>68.2750015258789</v>
      </c>
      <c r="L11" s="106">
        <f t="shared" si="6"/>
        <v>124.82500457763672</v>
      </c>
      <c r="M11" s="55" t="str">
        <f t="shared" si="9"/>
        <v>Hold</v>
      </c>
      <c r="N11" s="100">
        <f ca="1">INDEX(tkCompany!tkCompany,MATCH(B11,OFFSET(tkCompany!tkCompany,0,tkCompany!$A$1-1,,1),0),tkCompany!$A$3)</f>
        <v>1.6204818487167358</v>
      </c>
      <c r="O11" s="101">
        <f ca="1">INDEX(tkCompany!tkCompany,MATCH(B11,OFFSET(tkCompany!tkCompany,0,tkCompany!$A$1-1,,1),0),tkCompany!$A$4)</f>
        <v>69.12114715576172</v>
      </c>
      <c r="P11" s="102">
        <f ca="1">INDEX(tkCompany!tkCompany,MATCH(B11,OFFSET(tkCompany!tkCompany,0,tkCompany!$A$1-1,,1),0),tkCompany!$A$5)</f>
        <v>12.982749938964844</v>
      </c>
      <c r="Q11" s="142">
        <v>78.2</v>
      </c>
      <c r="R11" s="142">
        <v>14.3</v>
      </c>
      <c r="S11" s="107" t="str">
        <f ca="1">INDEX(tkCompany!tkCompany,MATCH(B11,OFFSET(tkCompany!tkCompany,0,tkCompany!$A$1-1,,1),0),tkCompany!$A$7)</f>
        <v>DOWN</v>
      </c>
      <c r="T11" s="107" t="str">
        <f ca="1">INDEX(tkCompany!tkCompany,MATCH(B11,OFFSET(tkCompany!tkCompany,0,tkCompany!$A$1-1,,1),0),tkCompany!$A$8)</f>
        <v>DOWN</v>
      </c>
      <c r="U11" s="127">
        <f ca="1">INDEX(tkCompany!tkCompany,MATCH(B11,OFFSET(tkCompany!tkCompany,0,tkCompany!$A$1-1,,1),0),tkCompany!$A$9)</f>
        <v>29.100000381469727</v>
      </c>
      <c r="V11" s="137">
        <f ca="1">INDEX(tkCompany!tkCompany,MATCH(B11,OFFSET(tkCompany!tkCompany,0,tkCompany!$A$1-1,,1),0),tkCompany!$A$15)</f>
        <v>0</v>
      </c>
      <c r="W11" s="168">
        <f>V11/H11</f>
        <v>0</v>
      </c>
      <c r="X11" s="110">
        <f ca="1">INDEX(TSCompany!tSCompany,MATCH(B11,OFFSET(TSCompany!tSCompany,0,TSCompany!$A$1-1,,1),0),TSCompany!$A$2)</f>
        <v>3.200000047683716</v>
      </c>
      <c r="Y11" s="110">
        <f ca="1">INDEX(TSCompany!tSCompany,MATCH(B11,OFFSET(TSCompany!tSCompany,0,TSCompany!$A$1-1,,1),0),TSCompany!$A$5)</f>
        <v>94</v>
      </c>
      <c r="Z11" s="110">
        <f ca="1">INDEX(TSCompany!tSCompany,MATCH(B11,OFFSET(TSCompany!tSCompany,0,TSCompany!$A$1-1,,1),0),TSCompany!$A$3)</f>
        <v>67.02999877929688</v>
      </c>
      <c r="AA11" s="68">
        <v>38649</v>
      </c>
      <c r="AC11" s="118">
        <f t="shared" si="0"/>
        <v>0</v>
      </c>
      <c r="AD11" s="118">
        <f t="shared" si="1"/>
        <v>0</v>
      </c>
      <c r="AE11" s="118" t="str">
        <f t="shared" si="2"/>
        <v>Hold</v>
      </c>
      <c r="AF11" s="118" t="str">
        <f t="shared" si="4"/>
        <v>Hold</v>
      </c>
      <c r="AG11" s="116">
        <f>AVERAGE(K11,Z11)*0.97</f>
        <v>65.62292514801025</v>
      </c>
      <c r="AH11" s="120" t="str">
        <f t="shared" si="7"/>
        <v>Hold</v>
      </c>
      <c r="AK11" s="110" t="e">
        <f ca="1">INDEX([0]!TS,MATCH(O11,OFFSET([0]!TS,0,#REF!-1,,1),0),#REF!)</f>
        <v>#REF!</v>
      </c>
      <c r="AL11" s="110" t="e">
        <f ca="1">INDEX([0]!TS,MATCH(O11,OFFSET([0]!TS,0,#REF!-1,,1),0),#REF!)</f>
        <v>#REF!</v>
      </c>
      <c r="AM11" s="157" t="e">
        <f ca="1">INDEX([0]!TS,MATCH(B11,OFFSET([0]!TS,0,#REF!-1,,1),0),#REF!)</f>
        <v>#REF!</v>
      </c>
    </row>
    <row r="12" spans="1:39" ht="16.5" thickBot="1">
      <c r="A12" s="45" t="s">
        <v>66</v>
      </c>
      <c r="B12" s="30" t="s">
        <v>65</v>
      </c>
      <c r="C12" s="31">
        <f ca="1">INDEX(tkCompany!tkCompany,MATCH(B12,OFFSET(tkCompany!tkCompany,0,tkCompany!$A$1-1,,1),0),tkCompany!$A$10)</f>
        <v>38674.54524305555</v>
      </c>
      <c r="D12" s="129">
        <f>Rank!N12</f>
        <v>6253.926686048508</v>
      </c>
      <c r="E12" s="72" t="str">
        <f t="shared" si="3"/>
        <v>Hold</v>
      </c>
      <c r="F12" s="121" t="str">
        <f t="shared" si="5"/>
        <v>Hold</v>
      </c>
      <c r="G12" s="32" t="str">
        <f ca="1">INDEX(tkCompany!tkCompany,MATCH(B12,OFFSET(tkCompany!tkCompany,0,tkCompany!$A$1-1,,1),0),tkCompany!$A$6)</f>
        <v>Education Services</v>
      </c>
      <c r="H12" s="33">
        <f ca="1">INDEX(tkCompany!tkCompany,MATCH(B12,OFFSET(tkCompany!tkCompany,0,tkCompany!$A$1-1,,1),0),tkCompany!$A$2)</f>
        <v>71.69000244140625</v>
      </c>
      <c r="I12" s="104">
        <f ca="1">INDEX(tkCompany!tkCompany,MATCH(B12,OFFSET(tkCompany!tkCompany,0,tkCompany!$A$1-1,,1),0),tkCompany!$A$13)</f>
        <v>43.20000076293945</v>
      </c>
      <c r="J12" s="104">
        <f ca="1">INDEX(tkCompany!tkCompany,MATCH(B12,OFFSET(tkCompany!tkCompany,0,tkCompany!$A$1-1,,1),0),tkCompany!$A$11)</f>
        <v>105.30000305175781</v>
      </c>
      <c r="K12" s="106">
        <f t="shared" si="8"/>
        <v>58.72500133514404</v>
      </c>
      <c r="L12" s="106">
        <f t="shared" si="6"/>
        <v>89.77500247955322</v>
      </c>
      <c r="M12" s="55" t="str">
        <f t="shared" si="9"/>
        <v>Hold</v>
      </c>
      <c r="N12" s="100">
        <f ca="1">INDEX(tkCompany!tkCompany,MATCH(B12,OFFSET(tkCompany!tkCompany,0,tkCompany!$A$1-1,,1),0),tkCompany!$A$3)</f>
        <v>1.179712176322937</v>
      </c>
      <c r="O12" s="101">
        <f ca="1">INDEX(tkCompany!tkCompany,MATCH(B12,OFFSET(tkCompany!tkCompany,0,tkCompany!$A$1-1,,1),0),tkCompany!$A$4)</f>
        <v>72.0481948852539</v>
      </c>
      <c r="P12" s="102">
        <f ca="1">INDEX(tkCompany!tkCompany,MATCH(B12,OFFSET(tkCompany!tkCompany,0,tkCompany!$A$1-1,,1),0),tkCompany!$A$5)</f>
        <v>7.99259090423584</v>
      </c>
      <c r="Q12" s="142">
        <v>77.9</v>
      </c>
      <c r="R12" s="142">
        <v>14.9</v>
      </c>
      <c r="S12" s="107" t="str">
        <f ca="1">INDEX(tkCompany!tkCompany,MATCH(B12,OFFSET(tkCompany!tkCompany,0,tkCompany!$A$1-1,,1),0),tkCompany!$A$7)</f>
        <v>UP</v>
      </c>
      <c r="T12" s="107" t="str">
        <f ca="1">INDEX(tkCompany!tkCompany,MATCH(B12,OFFSET(tkCompany!tkCompany,0,tkCompany!$A$1-1,,1),0),tkCompany!$A$8)</f>
        <v>UP</v>
      </c>
      <c r="U12" s="127">
        <f ca="1">INDEX(tkCompany!tkCompany,MATCH(B12,OFFSET(tkCompany!tkCompany,0,tkCompany!$A$1-1,,1),0),tkCompany!$A$9)</f>
        <v>29.899999618530273</v>
      </c>
      <c r="V12" s="137">
        <f ca="1">INDEX(tkCompany!tkCompany,MATCH(B12,OFFSET(tkCompany!tkCompany,0,tkCompany!$A$1-1,,1),0),tkCompany!$A$15)</f>
        <v>0</v>
      </c>
      <c r="W12" s="168">
        <f>V12/H12</f>
        <v>0</v>
      </c>
      <c r="X12" s="110">
        <f ca="1">INDEX(TSCompany!tSCompany,MATCH(B12,OFFSET(TSCompany!tSCompany,0,TSCompany!$A$1-1,,1),0),TSCompany!$A$2)</f>
        <v>6.800000190734863</v>
      </c>
      <c r="Y12" s="110">
        <f ca="1">INDEX(TSCompany!tSCompany,MATCH(B12,OFFSET(TSCompany!tSCompany,0,TSCompany!$A$1-1,,1),0),TSCompany!$A$5)</f>
        <v>76</v>
      </c>
      <c r="Z12" s="110">
        <f ca="1">INDEX(TSCompany!tSCompany,MATCH(B12,OFFSET(TSCompany!tSCompany,0,TSCompany!$A$1-1,,1),0),TSCompany!$A$3)</f>
        <v>71.22000122070312</v>
      </c>
      <c r="AA12" s="68">
        <v>38673</v>
      </c>
      <c r="AC12" s="118">
        <f aca="true" t="shared" si="10" ref="AC12:AC20">IF(E12="Hold Plus",1,0)</f>
        <v>0</v>
      </c>
      <c r="AD12" s="118">
        <f aca="true" t="shared" si="11" ref="AD12:AD20">IF(E12="Buy",1,0)</f>
        <v>0</v>
      </c>
      <c r="AE12" s="118" t="str">
        <f aca="true" t="shared" si="12" ref="AE12:AE20">IF(AC12=1,1,IF(AD12=1,1,"Hold"))</f>
        <v>Hold</v>
      </c>
      <c r="AF12" s="118" t="str">
        <f t="shared" si="4"/>
        <v>Hold</v>
      </c>
      <c r="AG12" s="116">
        <f>AVERAGE(K12,Z12)*0.97</f>
        <v>63.02332623958588</v>
      </c>
      <c r="AH12" s="120" t="str">
        <f t="shared" si="7"/>
        <v>Hold</v>
      </c>
      <c r="AK12" s="110" t="e">
        <f ca="1">INDEX([0]!TS,MATCH(O12,OFFSET([0]!TS,0,#REF!-1,,1),0),#REF!)</f>
        <v>#REF!</v>
      </c>
      <c r="AL12" s="110" t="e">
        <f ca="1">INDEX([0]!TS,MATCH(O12,OFFSET([0]!TS,0,#REF!-1,,1),0),#REF!)</f>
        <v>#REF!</v>
      </c>
      <c r="AM12" s="157" t="e">
        <f ca="1">INDEX([0]!TS,MATCH(B12,OFFSET([0]!TS,0,#REF!-1,,1),0),#REF!)</f>
        <v>#REF!</v>
      </c>
    </row>
    <row r="13" spans="1:39" ht="16.5" thickBot="1">
      <c r="A13" s="45" t="s">
        <v>27</v>
      </c>
      <c r="B13" s="30" t="s">
        <v>28</v>
      </c>
      <c r="C13" s="31">
        <f ca="1">INDEX(tkCompany!tkCompany,MATCH(B13,OFFSET(tkCompany!tkCompany,0,tkCompany!$A$1-1,,1),0),tkCompany!$A$10)</f>
        <v>38674.54524305555</v>
      </c>
      <c r="D13" s="129">
        <f>Rank!N13</f>
        <v>2237.1845570585338</v>
      </c>
      <c r="E13" s="72" t="str">
        <f t="shared" si="3"/>
        <v>Hold Minus</v>
      </c>
      <c r="F13" s="121" t="str">
        <f t="shared" si="5"/>
        <v>Hold</v>
      </c>
      <c r="G13" s="32" t="str">
        <f ca="1">INDEX(tkCompany!tkCompany,MATCH(B13,OFFSET(tkCompany!tkCompany,0,tkCompany!$A$1-1,,1),0),tkCompany!$A$6)</f>
        <v>Data Processing &amp; Outsourced</v>
      </c>
      <c r="H13" s="33">
        <f ca="1">INDEX(tkCompany!tkCompany,MATCH(B13,OFFSET(tkCompany!tkCompany,0,tkCompany!$A$1-1,,1),0),tkCompany!$A$2)</f>
        <v>47.61000061035156</v>
      </c>
      <c r="I13" s="104">
        <f ca="1">INDEX(tkCompany!tkCompany,MATCH(B13,OFFSET(tkCompany!tkCompany,0,tkCompany!$A$1-1,,1),0),tkCompany!$A$13)</f>
        <v>32</v>
      </c>
      <c r="J13" s="104">
        <f ca="1">INDEX(tkCompany!tkCompany,MATCH(B13,OFFSET(tkCompany!tkCompany,0,tkCompany!$A$1-1,,1),0),tkCompany!$A$11)</f>
        <v>66.9000015258789</v>
      </c>
      <c r="K13" s="106">
        <f t="shared" si="8"/>
        <v>40.72500038146973</v>
      </c>
      <c r="L13" s="106">
        <f t="shared" si="6"/>
        <v>58.17500114440918</v>
      </c>
      <c r="M13" s="55" t="str">
        <f t="shared" si="9"/>
        <v>Hold</v>
      </c>
      <c r="N13" s="100">
        <f ca="1">INDEX(tkCompany!tkCompany,MATCH(B13,OFFSET(tkCompany!tkCompany,0,tkCompany!$A$1-1,,1),0),tkCompany!$A$3)</f>
        <v>1.2357463836669922</v>
      </c>
      <c r="O13" s="101">
        <f ca="1">INDEX(tkCompany!tkCompany,MATCH(B13,OFFSET(tkCompany!tkCompany,0,tkCompany!$A$1-1,,1),0),tkCompany!$A$4)</f>
        <v>94.60431671142578</v>
      </c>
      <c r="P13" s="102">
        <f ca="1">INDEX(tkCompany!tkCompany,MATCH(B13,OFFSET(tkCompany!tkCompany,0,tkCompany!$A$1-1,,1),0),tkCompany!$A$5)</f>
        <v>8.192047119140625</v>
      </c>
      <c r="Q13" s="142">
        <v>72</v>
      </c>
      <c r="R13" s="142">
        <v>10.8</v>
      </c>
      <c r="S13" s="107" t="str">
        <f ca="1">INDEX(tkCompany!tkCompany,MATCH(B13,OFFSET(tkCompany!tkCompany,0,tkCompany!$A$1-1,,1),0),tkCompany!$A$7)</f>
        <v>DOWN</v>
      </c>
      <c r="T13" s="107" t="str">
        <f ca="1">INDEX(tkCompany!tkCompany,MATCH(B13,OFFSET(tkCompany!tkCompany,0,tkCompany!$A$1-1,,1),0),tkCompany!$A$8)</f>
        <v>DOWN</v>
      </c>
      <c r="U13" s="127">
        <f ca="1">INDEX(tkCompany!tkCompany,MATCH(B13,OFFSET(tkCompany!tkCompany,0,tkCompany!$A$1-1,,1),0),tkCompany!$A$9)</f>
        <v>26.299999237060547</v>
      </c>
      <c r="V13" s="137">
        <f ca="1">INDEX(tkCompany!tkCompany,MATCH(B13,OFFSET(tkCompany!tkCompany,0,tkCompany!$A$1-1,,1),0),tkCompany!$A$15)</f>
        <v>0.6200000047683716</v>
      </c>
      <c r="W13" s="168">
        <f>V13/H13</f>
        <v>0.013022474203320398</v>
      </c>
      <c r="X13" s="110">
        <f ca="1">INDEX(TSCompany!tSCompany,MATCH(B13,OFFSET(TSCompany!tSCompany,0,TSCompany!$A$1-1,,1),0),TSCompany!$A$2)</f>
        <v>1.600000023841858</v>
      </c>
      <c r="Y13" s="110">
        <f ca="1">INDEX(TSCompany!tSCompany,MATCH(B13,OFFSET(TSCompany!tSCompany,0,TSCompany!$A$1-1,,1),0),TSCompany!$A$5)</f>
        <v>97</v>
      </c>
      <c r="Z13" s="110">
        <f ca="1">INDEX(TSCompany!tSCompany,MATCH(B13,OFFSET(TSCompany!tSCompany,0,TSCompany!$A$1-1,,1),0),TSCompany!$A$3)</f>
        <v>26.780000686645508</v>
      </c>
      <c r="AA13" s="69">
        <v>38625</v>
      </c>
      <c r="AC13" s="118">
        <f t="shared" si="10"/>
        <v>0</v>
      </c>
      <c r="AD13" s="118">
        <f t="shared" si="11"/>
        <v>0</v>
      </c>
      <c r="AE13" s="118" t="str">
        <f t="shared" si="12"/>
        <v>Hold</v>
      </c>
      <c r="AF13" s="118" t="str">
        <f t="shared" si="4"/>
        <v>Hold</v>
      </c>
      <c r="AG13" s="116">
        <f>AVERAGE(K13,Z13)*0.97</f>
        <v>32.73992551803589</v>
      </c>
      <c r="AH13" s="120" t="str">
        <f t="shared" si="7"/>
        <v>Hold</v>
      </c>
      <c r="AK13" s="110" t="e">
        <f ca="1">INDEX([0]!TS,MATCH(O13,OFFSET([0]!TS,0,#REF!-1,,1),0),#REF!)</f>
        <v>#REF!</v>
      </c>
      <c r="AL13" s="110" t="e">
        <f ca="1">INDEX([0]!TS,MATCH(O13,OFFSET([0]!TS,0,#REF!-1,,1),0),#REF!)</f>
        <v>#REF!</v>
      </c>
      <c r="AM13" s="157" t="e">
        <f ca="1">INDEX([0]!TS,MATCH(B13,OFFSET([0]!TS,0,#REF!-1,,1),0),#REF!)</f>
        <v>#REF!</v>
      </c>
    </row>
    <row r="14" spans="1:39" ht="16.5" thickBot="1">
      <c r="A14" s="45" t="s">
        <v>606</v>
      </c>
      <c r="B14" s="30" t="s">
        <v>29</v>
      </c>
      <c r="C14" s="31">
        <f ca="1">INDEX(tkCompany!tkCompany,MATCH(B14,OFFSET(tkCompany!tkCompany,0,tkCompany!$A$1-1,,1),0),tkCompany!$A$10)</f>
        <v>38674.54524305555</v>
      </c>
      <c r="D14" s="129">
        <f>Rank!N14</f>
        <v>4101.808454695445</v>
      </c>
      <c r="E14" s="72" t="str">
        <f t="shared" si="3"/>
        <v>Hold</v>
      </c>
      <c r="F14" s="121" t="str">
        <f t="shared" si="5"/>
        <v>Hold</v>
      </c>
      <c r="G14" s="32" t="str">
        <f ca="1">INDEX(tkCompany!tkCompany,MATCH(B14,OFFSET(tkCompany!tkCompany,0,tkCompany!$A$1-1,,1),0),tkCompany!$A$6)</f>
        <v>Semiconductor Equipment</v>
      </c>
      <c r="H14" s="33">
        <f ca="1">INDEX(tkCompany!tkCompany,MATCH(B14,OFFSET(tkCompany!tkCompany,0,tkCompany!$A$1-1,,1),0),tkCompany!$A$2)</f>
        <v>17.239999771118164</v>
      </c>
      <c r="I14" s="104">
        <f ca="1">INDEX(tkCompany!tkCompany,MATCH(B14,OFFSET(tkCompany!tkCompany,0,tkCompany!$A$1-1,,1),0),tkCompany!$A$13)</f>
        <v>7.800000190734863</v>
      </c>
      <c r="J14" s="104">
        <f ca="1">INDEX(tkCompany!tkCompany,MATCH(B14,OFFSET(tkCompany!tkCompany,0,tkCompany!$A$1-1,,1),0),tkCompany!$A$11)</f>
        <v>23.600000381469727</v>
      </c>
      <c r="K14" s="106">
        <f t="shared" si="8"/>
        <v>11.750000238418579</v>
      </c>
      <c r="L14" s="106">
        <f t="shared" si="6"/>
        <v>19.65000033378601</v>
      </c>
      <c r="M14" s="55" t="str">
        <f t="shared" si="9"/>
        <v>Hold</v>
      </c>
      <c r="N14" s="100">
        <f ca="1">INDEX(tkCompany!tkCompany,MATCH(B14,OFFSET(tkCompany!tkCompany,0,tkCompany!$A$1-1,,1),0),tkCompany!$A$3)</f>
        <v>0.673728883266449</v>
      </c>
      <c r="O14" s="101">
        <f ca="1">INDEX(tkCompany!tkCompany,MATCH(B14,OFFSET(tkCompany!tkCompany,0,tkCompany!$A$1-1,,1),0),tkCompany!$A$4)</f>
        <v>102.39044189453125</v>
      </c>
      <c r="P14" s="102">
        <f ca="1">INDEX(tkCompany!tkCompany,MATCH(B14,OFFSET(tkCompany!tkCompany,0,tkCompany!$A$1-1,,1),0),tkCompany!$A$5)</f>
        <v>6.48169469833374</v>
      </c>
      <c r="Q14" s="142">
        <v>64.8</v>
      </c>
      <c r="R14" s="142">
        <v>15.9</v>
      </c>
      <c r="S14" s="107" t="str">
        <f ca="1">INDEX(tkCompany!tkCompany,MATCH(B14,OFFSET(tkCompany!tkCompany,0,tkCompany!$A$1-1,,1),0),tkCompany!$A$7)</f>
        <v>UP</v>
      </c>
      <c r="T14" s="107" t="str">
        <f ca="1">INDEX(tkCompany!tkCompany,MATCH(B14,OFFSET(tkCompany!tkCompany,0,tkCompany!$A$1-1,,1),0),tkCompany!$A$8)</f>
        <v>NMF</v>
      </c>
      <c r="U14" s="127">
        <f ca="1">INDEX(tkCompany!tkCompany,MATCH(B14,OFFSET(tkCompany!tkCompany,0,tkCompany!$A$1-1,,1),0),tkCompany!$A$9)</f>
        <v>25.700000762939453</v>
      </c>
      <c r="V14" s="137">
        <f ca="1">INDEX(tkCompany!tkCompany,MATCH(B14,OFFSET(tkCompany!tkCompany,0,tkCompany!$A$1-1,,1),0),tkCompany!$A$15)</f>
        <v>0.11999999731779099</v>
      </c>
      <c r="W14" s="168">
        <f>V14/H14</f>
        <v>0.006960556781376798</v>
      </c>
      <c r="X14" s="110">
        <f ca="1">INDEX(TSCompany!tSCompany,MATCH(B14,OFFSET(TSCompany!tSCompany,0,TSCompany!$A$1-1,,1),0),TSCompany!$A$2)</f>
        <v>1.100000023841858</v>
      </c>
      <c r="Y14" s="110">
        <f ca="1">INDEX(TSCompany!tSCompany,MATCH(B14,OFFSET(TSCompany!tSCompany,0,TSCompany!$A$1-1,,1),0),TSCompany!$A$5)</f>
        <v>82</v>
      </c>
      <c r="Z14" s="110">
        <f ca="1">INDEX(TSCompany!tSCompany,MATCH(B14,OFFSET(TSCompany!tSCompany,0,TSCompany!$A$1-1,,1),0),TSCompany!$A$3)</f>
        <v>10.020000457763672</v>
      </c>
      <c r="AA14" s="69">
        <v>38627</v>
      </c>
      <c r="AC14" s="118">
        <f t="shared" si="10"/>
        <v>0</v>
      </c>
      <c r="AD14" s="118">
        <f t="shared" si="11"/>
        <v>0</v>
      </c>
      <c r="AE14" s="118" t="str">
        <f t="shared" si="12"/>
        <v>Hold</v>
      </c>
      <c r="AF14" s="118" t="str">
        <f t="shared" si="4"/>
        <v>Hold</v>
      </c>
      <c r="AG14" s="116">
        <f>AVERAGE(K14,Z14)*0.97</f>
        <v>10.558450337648392</v>
      </c>
      <c r="AH14" s="120" t="str">
        <f t="shared" si="7"/>
        <v>Hold</v>
      </c>
      <c r="AK14" s="110" t="e">
        <f ca="1">INDEX([0]!TS,MATCH(O14,OFFSET([0]!TS,0,#REF!-1,,1),0),#REF!)</f>
        <v>#REF!</v>
      </c>
      <c r="AL14" s="110" t="e">
        <f ca="1">INDEX([0]!TS,MATCH(O14,OFFSET([0]!TS,0,#REF!-1,,1),0),#REF!)</f>
        <v>#REF!</v>
      </c>
      <c r="AM14" s="157" t="e">
        <f ca="1">INDEX([0]!TS,MATCH(B14,OFFSET([0]!TS,0,#REF!-1,,1),0),#REF!)</f>
        <v>#REF!</v>
      </c>
    </row>
    <row r="15" spans="1:39" ht="16.5" thickBot="1">
      <c r="A15" s="45" t="s">
        <v>669</v>
      </c>
      <c r="B15" s="30" t="s">
        <v>667</v>
      </c>
      <c r="C15" s="31">
        <f ca="1">INDEX(tkCompany!tkCompany,MATCH(B15,OFFSET(tkCompany!tkCompany,0,tkCompany!$A$1-1,,1),0),tkCompany!$A$10)</f>
        <v>38674.54524305555</v>
      </c>
      <c r="D15" s="129">
        <f>Rank!N15</f>
        <v>4895.97438496843</v>
      </c>
      <c r="E15" s="72" t="str">
        <f t="shared" si="3"/>
        <v>Hold</v>
      </c>
      <c r="F15" s="121" t="str">
        <f>IF(AH15="Hold","Hold",AH15)</f>
        <v>Hold</v>
      </c>
      <c r="G15" s="32" t="str">
        <f ca="1">INDEX(tkCompany!tkCompany,MATCH(B15,OFFSET(tkCompany!tkCompany,0,tkCompany!$A$1-1,,1),0),tkCompany!$A$6)</f>
        <v>Diversified Banks</v>
      </c>
      <c r="H15" s="33">
        <f ca="1">INDEX(tkCompany!tkCompany,MATCH(B15,OFFSET(tkCompany!tkCompany,0,tkCompany!$A$1-1,,1),0),tkCompany!$A$2)</f>
        <v>45.529998779296875</v>
      </c>
      <c r="I15" s="104">
        <f ca="1">INDEX(tkCompany!tkCompany,MATCH(B15,OFFSET(tkCompany!tkCompany,0,tkCompany!$A$1-1,,1),0),tkCompany!$A$13)</f>
        <v>34.099998474121094</v>
      </c>
      <c r="J15" s="104">
        <f ca="1">INDEX(tkCompany!tkCompany,MATCH(B15,OFFSET(tkCompany!tkCompany,0,tkCompany!$A$1-1,,1),0),tkCompany!$A$11)</f>
        <v>63.599998474121094</v>
      </c>
      <c r="K15" s="106">
        <f>I15+(J15-I15)/4</f>
        <v>41.474998474121094</v>
      </c>
      <c r="L15" s="106">
        <f>K15+2*(J15-I15)/4</f>
        <v>56.224998474121094</v>
      </c>
      <c r="M15" s="55" t="str">
        <f>(IF(H15&lt;K15,"Buy",IF(H15&gt;L15,"Sell","Hold")))</f>
        <v>Hold</v>
      </c>
      <c r="N15" s="100">
        <f ca="1">INDEX(tkCompany!tkCompany,MATCH(B15,OFFSET(tkCompany!tkCompany,0,tkCompany!$A$1-1,,1),0),tkCompany!$A$3)</f>
        <v>1.5809273719787598</v>
      </c>
      <c r="O15" s="101">
        <f ca="1">INDEX(tkCompany!tkCompany,MATCH(B15,OFFSET(tkCompany!tkCompany,0,tkCompany!$A$1-1,,1),0),tkCompany!$A$4)</f>
        <v>97.2727279663086</v>
      </c>
      <c r="P15" s="102">
        <f ca="1">INDEX(tkCompany!tkCompany,MATCH(B15,OFFSET(tkCompany!tkCompany,0,tkCompany!$A$1-1,,1),0),tkCompany!$A$5)</f>
        <v>10.86788558959961</v>
      </c>
      <c r="Q15" s="142">
        <v>70.5</v>
      </c>
      <c r="R15" s="142">
        <v>13.7</v>
      </c>
      <c r="S15" s="107" t="str">
        <f ca="1">INDEX(tkCompany!tkCompany,MATCH(B15,OFFSET(tkCompany!tkCompany,0,tkCompany!$A$1-1,,1),0),tkCompany!$A$7)</f>
        <v>UP</v>
      </c>
      <c r="T15" s="107" t="str">
        <f ca="1">INDEX(tkCompany!tkCompany,MATCH(B15,OFFSET(tkCompany!tkCompany,0,tkCompany!$A$1-1,,1),0),tkCompany!$A$8)</f>
        <v>DOWN</v>
      </c>
      <c r="U15" s="127">
        <f ca="1">INDEX(tkCompany!tkCompany,MATCH(B15,OFFSET(tkCompany!tkCompany,0,tkCompany!$A$1-1,,1),0),tkCompany!$A$9)</f>
        <v>10.699999809265137</v>
      </c>
      <c r="V15" s="137">
        <f ca="1">INDEX(tkCompany!tkCompany,MATCH(B15,OFFSET(tkCompany!tkCompany,0,tkCompany!$A$1-1,,1),0),tkCompany!$A$15)</f>
        <v>2</v>
      </c>
      <c r="W15" s="168">
        <f>V15/H15</f>
        <v>0.04392708222319189</v>
      </c>
      <c r="X15" s="110">
        <f ca="1">INDEX(TSCompany!tSCompany,MATCH(B15,OFFSET(TSCompany!tSCompany,0,TSCompany!$A$1-1,,1),0),TSCompany!$A$2)</f>
        <v>5.300000190734863</v>
      </c>
      <c r="Y15" s="110">
        <f ca="1">INDEX(TSCompany!tSCompany,MATCH(B15,OFFSET(TSCompany!tSCompany,0,TSCompany!$A$1-1,,1),0),TSCompany!$A$5)</f>
        <v>95</v>
      </c>
      <c r="Z15" s="110">
        <f ca="1">INDEX(TSCompany!tSCompany,MATCH(B15,OFFSET(TSCompany!tSCompany,0,TSCompany!$A$1-1,,1),0),TSCompany!$A$3)</f>
        <v>36.790000915527344</v>
      </c>
      <c r="AA15" s="69">
        <v>38665</v>
      </c>
      <c r="AC15" s="118">
        <f>IF(E15="Hold Plus",1,0)</f>
        <v>0</v>
      </c>
      <c r="AD15" s="118">
        <f>IF(E15="Buy",1,0)</f>
        <v>0</v>
      </c>
      <c r="AE15" s="118" t="str">
        <f>IF(AC15=1,1,IF(AD15=1,1,"Hold"))</f>
        <v>Hold</v>
      </c>
      <c r="AF15" s="118" t="str">
        <f t="shared" si="4"/>
        <v>Hold</v>
      </c>
      <c r="AG15" s="116">
        <f>AVERAGE(K15,Z15)*0.97</f>
        <v>37.95852470397949</v>
      </c>
      <c r="AH15" s="120" t="str">
        <f>IF(AF15="Buy",AG15,"Hold")</f>
        <v>Hold</v>
      </c>
      <c r="AK15" s="110" t="e">
        <f ca="1">INDEX([0]!TS,MATCH(O15,OFFSET([0]!TS,0,#REF!-1,,1),0),#REF!)</f>
        <v>#REF!</v>
      </c>
      <c r="AL15" s="110" t="e">
        <f ca="1">INDEX([0]!TS,MATCH(O15,OFFSET([0]!TS,0,#REF!-1,,1),0),#REF!)</f>
        <v>#REF!</v>
      </c>
      <c r="AM15" s="157" t="e">
        <f ca="1">INDEX([0]!TS,MATCH(B15,OFFSET([0]!TS,0,#REF!-1,,1),0),#REF!)</f>
        <v>#REF!</v>
      </c>
    </row>
    <row r="16" spans="1:39" ht="16.5" thickBot="1">
      <c r="A16" s="45" t="s">
        <v>567</v>
      </c>
      <c r="B16" s="30" t="s">
        <v>567</v>
      </c>
      <c r="C16" s="31">
        <f ca="1">INDEX(tkCompany!tkCompany,MATCH(B16,OFFSET(tkCompany!tkCompany,0,tkCompany!$A$1-1,,1),0),tkCompany!$A$10)</f>
        <v>38674.54524305555</v>
      </c>
      <c r="D16" s="129">
        <f>Rank!N16</f>
        <v>3977.404820450747</v>
      </c>
      <c r="E16" s="72" t="str">
        <f t="shared" si="3"/>
        <v>Hold</v>
      </c>
      <c r="F16" s="121" t="str">
        <f>IF(AH16="Hold","Hold",AH16)</f>
        <v>Hold</v>
      </c>
      <c r="G16" s="32" t="str">
        <f ca="1">INDEX(tkCompany!tkCompany,MATCH(B16,OFFSET(tkCompany!tkCompany,0,tkCompany!$A$1-1,,1),0),tkCompany!$A$6)</f>
        <v>Integrated Oil &amp; Gas</v>
      </c>
      <c r="H16" s="33">
        <f ca="1">INDEX(tkCompany!tkCompany,MATCH(B16,OFFSET(tkCompany!tkCompany,0,tkCompany!$A$1-1,,1),0),tkCompany!$A$2)</f>
        <v>66.38999938964844</v>
      </c>
      <c r="I16" s="104">
        <f ca="1">INDEX(tkCompany!tkCompany,MATCH(B16,OFFSET(tkCompany!tkCompany,0,tkCompany!$A$1-1,,1),0),tkCompany!$A$13)</f>
        <v>50</v>
      </c>
      <c r="J16" s="104">
        <f ca="1">INDEX(tkCompany!tkCompany,MATCH(B16,OFFSET(tkCompany!tkCompany,0,tkCompany!$A$1-1,,1),0),tkCompany!$A$11)</f>
        <v>98.69999694824219</v>
      </c>
      <c r="K16" s="106">
        <f>I16+(J16-I16)/4</f>
        <v>62.17499923706055</v>
      </c>
      <c r="L16" s="106">
        <f>K16+2*(J16-I16)/4</f>
        <v>86.52499771118164</v>
      </c>
      <c r="M16" s="55" t="str">
        <f>(IF(H16&lt;K16,"Buy",IF(H16&gt;L16,"Sell","Hold")))</f>
        <v>Hold</v>
      </c>
      <c r="N16" s="100">
        <f ca="1">INDEX(tkCompany!tkCompany,MATCH(B16,OFFSET(tkCompany!tkCompany,0,tkCompany!$A$1-1,,1),0),tkCompany!$A$3)</f>
        <v>1.971323847770691</v>
      </c>
      <c r="O16" s="101">
        <f ca="1">INDEX(tkCompany!tkCompany,MATCH(B16,OFFSET(tkCompany!tkCompany,0,tkCompany!$A$1-1,,1),0),tkCompany!$A$4)</f>
        <v>57.14285659790039</v>
      </c>
      <c r="P16" s="102">
        <f ca="1">INDEX(tkCompany!tkCompany,MATCH(B16,OFFSET(tkCompany!tkCompany,0,tkCompany!$A$1-1,,1),0),tkCompany!$A$5)</f>
        <v>13.020403861999512</v>
      </c>
      <c r="Q16" s="142">
        <v>54.8</v>
      </c>
      <c r="R16" s="142">
        <v>7.3</v>
      </c>
      <c r="S16" s="107" t="str">
        <f ca="1">INDEX(tkCompany!tkCompany,MATCH(B16,OFFSET(tkCompany!tkCompany,0,tkCompany!$A$1-1,,1),0),tkCompany!$A$7)</f>
        <v>EVEN</v>
      </c>
      <c r="T16" s="107" t="str">
        <f ca="1">INDEX(tkCompany!tkCompany,MATCH(B16,OFFSET(tkCompany!tkCompany,0,tkCompany!$A$1-1,,1),0),tkCompany!$A$8)</f>
        <v>UP</v>
      </c>
      <c r="U16" s="127">
        <f ca="1">INDEX(tkCompany!tkCompany,MATCH(B16,OFFSET(tkCompany!tkCompany,0,tkCompany!$A$1-1,,1),0),tkCompany!$A$9)</f>
        <v>11.199999809265137</v>
      </c>
      <c r="V16" s="137">
        <f ca="1">INDEX(tkCompany!tkCompany,MATCH(B16,OFFSET(tkCompany!tkCompany,0,tkCompany!$A$1-1,,1),0),tkCompany!$A$15)</f>
        <v>2.0910000801086426</v>
      </c>
      <c r="W16" s="168">
        <f>V16/H16</f>
        <v>0.03149570868100764</v>
      </c>
      <c r="X16" s="110">
        <f ca="1">INDEX(TSCompany!tSCompany,MATCH(B16,OFFSET(TSCompany!tSCompany,0,TSCompany!$A$1-1,,1),0),TSCompany!$A$2)</f>
        <v>2.5999999046325684</v>
      </c>
      <c r="Y16" s="110">
        <f ca="1">INDEX(TSCompany!tSCompany,MATCH(B16,OFFSET(TSCompany!tSCompany,0,TSCompany!$A$1-1,,1),0),TSCompany!$A$5)</f>
        <v>54</v>
      </c>
      <c r="Z16" s="110">
        <f ca="1">INDEX(TSCompany!tSCompany,MATCH(B16,OFFSET(TSCompany!tSCompany,0,TSCompany!$A$1-1,,1),0),TSCompany!$A$3)</f>
        <v>47.54999923706055</v>
      </c>
      <c r="AA16" s="69">
        <v>38640</v>
      </c>
      <c r="AC16" s="118">
        <f>IF(E16="Hold Plus",1,0)</f>
        <v>0</v>
      </c>
      <c r="AD16" s="118">
        <f>IF(E16="Buy",1,0)</f>
        <v>0</v>
      </c>
      <c r="AE16" s="118" t="str">
        <f>IF(AC16=1,1,IF(AD16=1,1,"Hold"))</f>
        <v>Hold</v>
      </c>
      <c r="AF16" s="118" t="str">
        <f t="shared" si="4"/>
        <v>Hold</v>
      </c>
      <c r="AG16" s="116">
        <f>AVERAGE(K16,Z16)*0.97</f>
        <v>53.21662425994873</v>
      </c>
      <c r="AH16" s="120" t="str">
        <f>IF(AF16="Buy",AG16,"Hold")</f>
        <v>Hold</v>
      </c>
      <c r="AK16" s="110" t="e">
        <f ca="1">INDEX([0]!TS,MATCH(O16,OFFSET([0]!TS,0,#REF!-1,,1),0),#REF!)</f>
        <v>#REF!</v>
      </c>
      <c r="AL16" s="110" t="e">
        <f ca="1">INDEX([0]!TS,MATCH(O16,OFFSET([0]!TS,0,#REF!-1,,1),0),#REF!)</f>
        <v>#REF!</v>
      </c>
      <c r="AM16" s="157" t="e">
        <f ca="1">INDEX([0]!TS,MATCH(B16,OFFSET([0]!TS,0,#REF!-1,,1),0),#REF!)</f>
        <v>#REF!</v>
      </c>
    </row>
    <row r="17" spans="1:39" ht="16.5" thickBot="1">
      <c r="A17" s="45" t="s">
        <v>514</v>
      </c>
      <c r="B17" s="30" t="s">
        <v>77</v>
      </c>
      <c r="C17" s="31">
        <f ca="1">INDEX(tkCompany!tkCompany,MATCH(B17,OFFSET(tkCompany!tkCompany,0,tkCompany!$A$1-1,,1),0),tkCompany!$A$10)</f>
        <v>38674.54524305555</v>
      </c>
      <c r="D17" s="129">
        <f>Rank!N17</f>
        <v>3327.053315639496</v>
      </c>
      <c r="E17" s="72" t="str">
        <f t="shared" si="3"/>
        <v>Hold</v>
      </c>
      <c r="F17" s="121" t="str">
        <f t="shared" si="5"/>
        <v>Hold</v>
      </c>
      <c r="G17" s="32" t="str">
        <f ca="1">INDEX(tkCompany!tkCompany,MATCH(B17,OFFSET(tkCompany!tkCompany,0,tkCompany!$A$1-1,,1),0),tkCompany!$A$6)</f>
        <v>Pharmaceuticals</v>
      </c>
      <c r="H17" s="33">
        <f ca="1">INDEX(tkCompany!tkCompany,MATCH(B17,OFFSET(tkCompany!tkCompany,0,tkCompany!$A$1-1,,1),0),tkCompany!$A$2)</f>
        <v>56.900001525878906</v>
      </c>
      <c r="I17" s="104">
        <f ca="1">INDEX(tkCompany!tkCompany,MATCH(B17,OFFSET(tkCompany!tkCompany,0,tkCompany!$A$1-1,,1),0),tkCompany!$A$13)</f>
        <v>31.200000762939453</v>
      </c>
      <c r="J17" s="104">
        <f ca="1">INDEX(tkCompany!tkCompany,MATCH(B17,OFFSET(tkCompany!tkCompany,0,tkCompany!$A$1-1,,1),0),tkCompany!$A$11)</f>
        <v>103.80000305175781</v>
      </c>
      <c r="K17" s="106">
        <f t="shared" si="8"/>
        <v>49.35000133514404</v>
      </c>
      <c r="L17" s="106">
        <f t="shared" si="6"/>
        <v>85.65000247955322</v>
      </c>
      <c r="M17" s="55" t="str">
        <f t="shared" si="9"/>
        <v>Hold</v>
      </c>
      <c r="N17" s="100">
        <f ca="1">INDEX(tkCompany!tkCompany,MATCH(B17,OFFSET(tkCompany!tkCompany,0,tkCompany!$A$1-1,,1),0),tkCompany!$A$3)</f>
        <v>1.8249027729034424</v>
      </c>
      <c r="O17" s="101">
        <f ca="1">INDEX(tkCompany!tkCompany,MATCH(B17,OFFSET(tkCompany!tkCompany,0,tkCompany!$A$1-1,,1),0),tkCompany!$A$4)</f>
        <v>92.57642364501953</v>
      </c>
      <c r="P17" s="102">
        <f ca="1">INDEX(tkCompany!tkCompany,MATCH(B17,OFFSET(tkCompany!tkCompany,0,tkCompany!$A$1-1,,1),0),tkCompany!$A$5)</f>
        <v>12.77608585357666</v>
      </c>
      <c r="Q17" s="142">
        <v>67.2</v>
      </c>
      <c r="R17" s="142">
        <v>11.1</v>
      </c>
      <c r="S17" s="107" t="str">
        <f ca="1">INDEX(tkCompany!tkCompany,MATCH(B17,OFFSET(tkCompany!tkCompany,0,tkCompany!$A$1-1,,1),0),tkCompany!$A$7)</f>
        <v>UP</v>
      </c>
      <c r="T17" s="107" t="str">
        <f ca="1">INDEX(tkCompany!tkCompany,MATCH(B17,OFFSET(tkCompany!tkCompany,0,tkCompany!$A$1-1,,1),0),tkCompany!$A$8)</f>
        <v>DOWN</v>
      </c>
      <c r="U17" s="127">
        <f ca="1">INDEX(tkCompany!tkCompany,MATCH(B17,OFFSET(tkCompany!tkCompany,0,tkCompany!$A$1-1,,1),0),tkCompany!$A$9)</f>
        <v>21.200000762939453</v>
      </c>
      <c r="V17" s="137">
        <f ca="1">INDEX(tkCompany!tkCompany,MATCH(B17,OFFSET(tkCompany!tkCompany,0,tkCompany!$A$1-1,,1),0),tkCompany!$A$15)</f>
        <v>0</v>
      </c>
      <c r="W17" s="168">
        <f>V17/H17</f>
        <v>0</v>
      </c>
      <c r="X17" s="110">
        <f ca="1">INDEX(TSCompany!tSCompany,MATCH(B17,OFFSET(TSCompany!tSCompany,0,TSCompany!$A$1-1,,1),0),TSCompany!$A$2)</f>
        <v>1.600000023841858</v>
      </c>
      <c r="Y17" s="110">
        <f ca="1">INDEX(TSCompany!tSCompany,MATCH(B17,OFFSET(TSCompany!tSCompany,0,TSCompany!$A$1-1,,1),0),TSCompany!$A$5)</f>
        <v>94</v>
      </c>
      <c r="Z17" s="110">
        <f ca="1">INDEX(TSCompany!tSCompany,MATCH(B17,OFFSET(TSCompany!tSCompany,0,TSCompany!$A$1-1,,1),0),TSCompany!$A$3)</f>
        <v>12.970000267028809</v>
      </c>
      <c r="AA17" s="69">
        <v>38615</v>
      </c>
      <c r="AC17" s="118">
        <f t="shared" si="10"/>
        <v>0</v>
      </c>
      <c r="AD17" s="118">
        <f t="shared" si="11"/>
        <v>0</v>
      </c>
      <c r="AE17" s="118" t="str">
        <f t="shared" si="12"/>
        <v>Hold</v>
      </c>
      <c r="AF17" s="118" t="str">
        <f t="shared" si="4"/>
        <v>Hold</v>
      </c>
      <c r="AG17" s="116">
        <f>AVERAGE(K17,Z17)*0.97</f>
        <v>30.225200777053832</v>
      </c>
      <c r="AH17" s="120" t="str">
        <f t="shared" si="7"/>
        <v>Hold</v>
      </c>
      <c r="AK17" s="110" t="e">
        <f ca="1">INDEX([0]!TS,MATCH(O17,OFFSET([0]!TS,0,#REF!-1,,1),0),#REF!)</f>
        <v>#REF!</v>
      </c>
      <c r="AL17" s="110" t="e">
        <f ca="1">INDEX([0]!TS,MATCH(O17,OFFSET([0]!TS,0,#REF!-1,,1),0),#REF!)</f>
        <v>#REF!</v>
      </c>
      <c r="AM17" s="157" t="e">
        <f ca="1">INDEX([0]!TS,MATCH(B17,OFFSET([0]!TS,0,#REF!-1,,1),0),#REF!)</f>
        <v>#REF!</v>
      </c>
    </row>
    <row r="18" spans="1:39" ht="16.5" thickBot="1">
      <c r="A18" s="45" t="s">
        <v>390</v>
      </c>
      <c r="B18" s="30" t="s">
        <v>374</v>
      </c>
      <c r="C18" s="31">
        <f ca="1">INDEX(tkCompany!tkCompany,MATCH(B18,OFFSET(tkCompany!tkCompany,0,tkCompany!$A$1-1,,1),0),tkCompany!$A$10)</f>
        <v>38674.54524305555</v>
      </c>
      <c r="D18" s="129">
        <f>Rank!N18</f>
        <v>6216.288647496079</v>
      </c>
      <c r="E18" s="72" t="str">
        <f t="shared" si="3"/>
        <v>Hold</v>
      </c>
      <c r="F18" s="121" t="str">
        <f>IF(AH18="Hold","Hold",AH18)</f>
        <v>Hold</v>
      </c>
      <c r="G18" s="32" t="str">
        <f ca="1">INDEX(tkCompany!tkCompany,MATCH(B18,OFFSET(tkCompany!tkCompany,0,tkCompany!$A$1-1,,1),0),tkCompany!$A$6)</f>
        <v>Homebuilding</v>
      </c>
      <c r="H18" s="33">
        <f ca="1">INDEX(tkCompany!tkCompany,MATCH(B18,OFFSET(tkCompany!tkCompany,0,tkCompany!$A$1-1,,1),0),tkCompany!$A$2)</f>
        <v>68.76000213623047</v>
      </c>
      <c r="I18" s="104">
        <f ca="1">INDEX(tkCompany!tkCompany,MATCH(B18,OFFSET(tkCompany!tkCompany,0,tkCompany!$A$1-1,,1),0),tkCompany!$A$13)</f>
        <v>31.5</v>
      </c>
      <c r="J18" s="104">
        <f ca="1">INDEX(tkCompany!tkCompany,MATCH(B18,OFFSET(tkCompany!tkCompany,0,tkCompany!$A$1-1,,1),0),tkCompany!$A$11)</f>
        <v>110.5</v>
      </c>
      <c r="K18" s="106">
        <f>I18+(J18-I18)/4</f>
        <v>51.25</v>
      </c>
      <c r="L18" s="106">
        <f>K18+2*(J18-I18)/4</f>
        <v>90.75</v>
      </c>
      <c r="M18" s="55" t="str">
        <f>(IF(H18&lt;K18,"Buy",IF(H18&gt;L18,"Sell","Hold")))</f>
        <v>Hold</v>
      </c>
      <c r="N18" s="100">
        <f ca="1">INDEX(tkCompany!tkCompany,MATCH(B18,OFFSET(tkCompany!tkCompany,0,tkCompany!$A$1-1,,1),0),tkCompany!$A$3)</f>
        <v>1.1202360391616821</v>
      </c>
      <c r="O18" s="101">
        <f ca="1">INDEX(tkCompany!tkCompany,MATCH(B18,OFFSET(tkCompany!tkCompany,0,tkCompany!$A$1-1,,1),0),tkCompany!$A$4)</f>
        <v>128.57142639160156</v>
      </c>
      <c r="P18" s="102">
        <f ca="1">INDEX(tkCompany!tkCompany,MATCH(B18,OFFSET(tkCompany!tkCompany,0,tkCompany!$A$1-1,,1),0),tkCompany!$A$5)</f>
        <v>9.952544212341309</v>
      </c>
      <c r="Q18" s="142">
        <v>65.6</v>
      </c>
      <c r="R18" s="142">
        <v>8.7</v>
      </c>
      <c r="S18" s="107" t="str">
        <f ca="1">INDEX(tkCompany!tkCompany,MATCH(B18,OFFSET(tkCompany!tkCompany,0,tkCompany!$A$1-1,,1),0),tkCompany!$A$7)</f>
        <v>UP</v>
      </c>
      <c r="T18" s="107" t="str">
        <f ca="1">INDEX(tkCompany!tkCompany,MATCH(B18,OFFSET(tkCompany!tkCompany,0,tkCompany!$A$1-1,,1),0),tkCompany!$A$8)</f>
        <v>UP</v>
      </c>
      <c r="U18" s="127">
        <f ca="1">INDEX(tkCompany!tkCompany,MATCH(B18,OFFSET(tkCompany!tkCompany,0,tkCompany!$A$1-1,,1),0),tkCompany!$A$9)</f>
        <v>7.199999809265137</v>
      </c>
      <c r="V18" s="137">
        <f ca="1">INDEX(tkCompany!tkCompany,MATCH(B18,OFFSET(tkCompany!tkCompany,0,tkCompany!$A$1-1,,1),0),tkCompany!$A$15)</f>
        <v>0.4000000059604645</v>
      </c>
      <c r="W18" s="168">
        <f>V18/H18</f>
        <v>0.005817335566220113</v>
      </c>
      <c r="X18" s="110">
        <f ca="1">INDEX(TSCompany!tSCompany,MATCH(B18,OFFSET(TSCompany!tSCompany,0,TSCompany!$A$1-1,,1),0),TSCompany!$A$2)</f>
        <v>9.5</v>
      </c>
      <c r="Y18" s="110">
        <f ca="1">INDEX(TSCompany!tSCompany,MATCH(B18,OFFSET(TSCompany!tSCompany,0,TSCompany!$A$1-1,,1),0),TSCompany!$A$5)</f>
        <v>103</v>
      </c>
      <c r="Z18" s="110">
        <f ca="1">INDEX(TSCompany!tSCompany,MATCH(B18,OFFSET(TSCompany!tSCompany,0,TSCompany!$A$1-1,,1),0),TSCompany!$A$3)</f>
        <v>37.45000076293945</v>
      </c>
      <c r="AA18" s="69">
        <v>38661</v>
      </c>
      <c r="AC18" s="118">
        <f>IF(E18="Hold Plus",1,0)</f>
        <v>0</v>
      </c>
      <c r="AD18" s="118">
        <f>IF(E18="Buy",1,0)</f>
        <v>0</v>
      </c>
      <c r="AE18" s="118" t="str">
        <f>IF(AC18=1,1,IF(AD18=1,1,"Hold"))</f>
        <v>Hold</v>
      </c>
      <c r="AF18" s="118" t="str">
        <f t="shared" si="4"/>
        <v>Hold</v>
      </c>
      <c r="AG18" s="116">
        <f>AVERAGE(K18,Z18)*0.97</f>
        <v>43.01950037002563</v>
      </c>
      <c r="AH18" s="120" t="str">
        <f>IF(AF18="Buy",AG18,"Hold")</f>
        <v>Hold</v>
      </c>
      <c r="AK18" s="110" t="e">
        <f ca="1">INDEX([0]!TS,MATCH(O18,OFFSET([0]!TS,0,#REF!-1,,1),0),#REF!)</f>
        <v>#REF!</v>
      </c>
      <c r="AL18" s="110" t="e">
        <f ca="1">INDEX([0]!TS,MATCH(O18,OFFSET([0]!TS,0,#REF!-1,,1),0),#REF!)</f>
        <v>#REF!</v>
      </c>
      <c r="AM18" s="157" t="e">
        <f ca="1">INDEX([0]!TS,MATCH(B18,OFFSET([0]!TS,0,#REF!-1,,1),0),#REF!)</f>
        <v>#REF!</v>
      </c>
    </row>
    <row r="19" spans="1:39" ht="16.5" thickBot="1">
      <c r="A19" s="45" t="s">
        <v>617</v>
      </c>
      <c r="B19" s="30" t="s">
        <v>56</v>
      </c>
      <c r="C19" s="31">
        <f ca="1">INDEX(tkCompany!tkCompany,MATCH(B19,OFFSET(tkCompany!tkCompany,0,tkCompany!$A$1-1,,1),0),tkCompany!$A$10)</f>
        <v>38674.54524305555</v>
      </c>
      <c r="D19" s="129">
        <f>Rank!N19</f>
        <v>7273.728542327881</v>
      </c>
      <c r="E19" s="72" t="str">
        <f t="shared" si="3"/>
        <v>Hold Plus</v>
      </c>
      <c r="F19" s="121">
        <f t="shared" si="5"/>
        <v>43.206225943565364</v>
      </c>
      <c r="G19" s="32" t="str">
        <f ca="1">INDEX(tkCompany!tkCompany,MATCH(B19,OFFSET(tkCompany!tkCompany,0,tkCompany!$A$1-1,,1),0),tkCompany!$A$6)</f>
        <v>Homefurnishing Retail</v>
      </c>
      <c r="H19" s="33">
        <f ca="1">INDEX(tkCompany!tkCompany,MATCH(B19,OFFSET(tkCompany!tkCompany,0,tkCompany!$A$1-1,,1),0),tkCompany!$A$2)</f>
        <v>42.290000915527344</v>
      </c>
      <c r="I19" s="104">
        <f ca="1">INDEX(tkCompany!tkCompany,MATCH(B19,OFFSET(tkCompany!tkCompany,0,tkCompany!$A$1-1,,1),0),tkCompany!$A$13)</f>
        <v>28.700000762939453</v>
      </c>
      <c r="J19" s="104">
        <f ca="1">INDEX(tkCompany!tkCompany,MATCH(B19,OFFSET(tkCompany!tkCompany,0,tkCompany!$A$1-1,,1),0),tkCompany!$A$11)</f>
        <v>82.80000305175781</v>
      </c>
      <c r="K19" s="106">
        <f t="shared" si="8"/>
        <v>42.22500133514404</v>
      </c>
      <c r="L19" s="106">
        <f t="shared" si="6"/>
        <v>69.27500247955322</v>
      </c>
      <c r="M19" s="55" t="str">
        <f t="shared" si="9"/>
        <v>Hold</v>
      </c>
      <c r="N19" s="100">
        <f ca="1">INDEX(tkCompany!tkCompany,MATCH(B19,OFFSET(tkCompany!tkCompany,0,tkCompany!$A$1-1,,1),0),tkCompany!$A$3)</f>
        <v>2.980868339538574</v>
      </c>
      <c r="O19" s="101">
        <f ca="1">INDEX(tkCompany!tkCompany,MATCH(B19,OFFSET(tkCompany!tkCompany,0,tkCompany!$A$1-1,,1),0),tkCompany!$A$4)</f>
        <v>76.37540435791016</v>
      </c>
      <c r="P19" s="102">
        <f ca="1">INDEX(tkCompany!tkCompany,MATCH(B19,OFFSET(tkCompany!tkCompany,0,tkCompany!$A$1-1,,1),0),tkCompany!$A$5)</f>
        <v>14.382223129272461</v>
      </c>
      <c r="Q19" s="142">
        <v>91.8</v>
      </c>
      <c r="R19" s="142">
        <v>17.2</v>
      </c>
      <c r="S19" s="107" t="str">
        <f ca="1">INDEX(tkCompany!tkCompany,MATCH(B19,OFFSET(tkCompany!tkCompany,0,tkCompany!$A$1-1,,1),0),tkCompany!$A$7)</f>
        <v>UP</v>
      </c>
      <c r="T19" s="107" t="str">
        <f ca="1">INDEX(tkCompany!tkCompany,MATCH(B19,OFFSET(tkCompany!tkCompany,0,tkCompany!$A$1-1,,1),0),tkCompany!$A$8)</f>
        <v>UP</v>
      </c>
      <c r="U19" s="127">
        <f ca="1">INDEX(tkCompany!tkCompany,MATCH(B19,OFFSET(tkCompany!tkCompany,0,tkCompany!$A$1-1,,1),0),tkCompany!$A$9)</f>
        <v>23.600000381469727</v>
      </c>
      <c r="V19" s="137">
        <f ca="1">INDEX(tkCompany!tkCompany,MATCH(B19,OFFSET(tkCompany!tkCompany,0,tkCompany!$A$1-1,,1),0),tkCompany!$A$15)</f>
        <v>0</v>
      </c>
      <c r="W19" s="168">
        <f>V19/H19</f>
        <v>0</v>
      </c>
      <c r="X19" s="110">
        <f ca="1">INDEX(TSCompany!tSCompany,MATCH(B19,OFFSET(TSCompany!tSCompany,0,TSCompany!$A$1-1,,1),0),TSCompany!$A$2)</f>
        <v>6.800000190734863</v>
      </c>
      <c r="Y19" s="110">
        <f ca="1">INDEX(TSCompany!tSCompany,MATCH(B19,OFFSET(TSCompany!tSCompany,0,TSCompany!$A$1-1,,1),0),TSCompany!$A$5)</f>
        <v>72</v>
      </c>
      <c r="Z19" s="110">
        <f ca="1">INDEX(TSCompany!tSCompany,MATCH(B19,OFFSET(TSCompany!tSCompany,0,TSCompany!$A$1-1,,1),0),TSCompany!$A$3)</f>
        <v>46.86000061035156</v>
      </c>
      <c r="AA19" s="69">
        <v>38669</v>
      </c>
      <c r="AC19" s="118">
        <f t="shared" si="10"/>
        <v>1</v>
      </c>
      <c r="AD19" s="118">
        <f t="shared" si="11"/>
        <v>0</v>
      </c>
      <c r="AE19" s="118">
        <f t="shared" si="12"/>
        <v>1</v>
      </c>
      <c r="AF19" s="118" t="str">
        <f t="shared" si="4"/>
        <v>Buy</v>
      </c>
      <c r="AG19" s="116">
        <f>AVERAGE(K19,Z19)*0.97</f>
        <v>43.206225943565364</v>
      </c>
      <c r="AH19" s="120">
        <f t="shared" si="7"/>
        <v>43.206225943565364</v>
      </c>
      <c r="AK19" s="110" t="e">
        <f ca="1">INDEX([0]!TS,MATCH(O19,OFFSET([0]!TS,0,#REF!-1,,1),0),#REF!)</f>
        <v>#REF!</v>
      </c>
      <c r="AL19" s="110" t="e">
        <f ca="1">INDEX([0]!TS,MATCH(O19,OFFSET([0]!TS,0,#REF!-1,,1),0),#REF!)</f>
        <v>#REF!</v>
      </c>
      <c r="AM19" s="157" t="e">
        <f ca="1">INDEX([0]!TS,MATCH(B19,OFFSET([0]!TS,0,#REF!-1,,1),0),#REF!)</f>
        <v>#REF!</v>
      </c>
    </row>
    <row r="20" spans="1:39" ht="16.5" thickBot="1">
      <c r="A20" s="45" t="s">
        <v>633</v>
      </c>
      <c r="B20" s="30" t="s">
        <v>101</v>
      </c>
      <c r="C20" s="31">
        <f ca="1">INDEX(tkCompany!tkCompany,MATCH(B20,OFFSET(tkCompany!tkCompany,0,tkCompany!$A$1-1,,1),0),tkCompany!$A$10)</f>
        <v>38674.54524305555</v>
      </c>
      <c r="D20" s="129">
        <f>Rank!N20</f>
        <v>6658.481138017452</v>
      </c>
      <c r="E20" s="72" t="str">
        <f t="shared" si="3"/>
        <v>Hold</v>
      </c>
      <c r="F20" s="121" t="str">
        <f t="shared" si="5"/>
        <v>Hold</v>
      </c>
      <c r="G20" s="32" t="str">
        <f ca="1">INDEX(tkCompany!tkCompany,MATCH(B20,OFFSET(tkCompany!tkCompany,0,tkCompany!$A$1-1,,1),0),tkCompany!$A$6)</f>
        <v>Health Care Equipment</v>
      </c>
      <c r="H20" s="33">
        <f ca="1">INDEX(tkCompany!tkCompany,MATCH(B20,OFFSET(tkCompany!tkCompany,0,tkCompany!$A$1-1,,1),0),tkCompany!$A$2)</f>
        <v>37.130001068115234</v>
      </c>
      <c r="I20" s="104">
        <f ca="1">INDEX(tkCompany!tkCompany,MATCH(B20,OFFSET(tkCompany!tkCompany,0,tkCompany!$A$1-1,,1),0),tkCompany!$A$13)</f>
        <v>24.5</v>
      </c>
      <c r="J20" s="104">
        <f ca="1">INDEX(tkCompany!tkCompany,MATCH(B20,OFFSET(tkCompany!tkCompany,0,tkCompany!$A$1-1,,1),0),tkCompany!$A$11)</f>
        <v>69.0999984741211</v>
      </c>
      <c r="K20" s="106">
        <f t="shared" si="8"/>
        <v>35.64999961853027</v>
      </c>
      <c r="L20" s="106">
        <f t="shared" si="6"/>
        <v>57.94999885559082</v>
      </c>
      <c r="M20" s="55" t="str">
        <f t="shared" si="9"/>
        <v>Hold</v>
      </c>
      <c r="N20" s="100">
        <f ca="1">INDEX(tkCompany!tkCompany,MATCH(B20,OFFSET(tkCompany!tkCompany,0,tkCompany!$A$1-1,,1),0),tkCompany!$A$3)</f>
        <v>2.5312743186950684</v>
      </c>
      <c r="O20" s="101">
        <f ca="1">INDEX(tkCompany!tkCompany,MATCH(B20,OFFSET(tkCompany!tkCompany,0,tkCompany!$A$1-1,,1),0),tkCompany!$A$4)</f>
        <v>81.97880554199219</v>
      </c>
      <c r="P20" s="102">
        <f ca="1">INDEX(tkCompany!tkCompany,MATCH(B20,OFFSET(tkCompany!tkCompany,0,tkCompany!$A$1-1,,1),0),tkCompany!$A$5)</f>
        <v>13.610492706298828</v>
      </c>
      <c r="Q20" s="142">
        <v>72.8</v>
      </c>
      <c r="R20" s="142">
        <v>15.6</v>
      </c>
      <c r="S20" s="107" t="str">
        <f ca="1">INDEX(tkCompany!tkCompany,MATCH(B20,OFFSET(tkCompany!tkCompany,0,tkCompany!$A$1-1,,1),0),tkCompany!$A$7)</f>
        <v>EVEN</v>
      </c>
      <c r="T20" s="107" t="str">
        <f ca="1">INDEX(tkCompany!tkCompany,MATCH(B20,OFFSET(tkCompany!tkCompany,0,tkCompany!$A$1-1,,1),0),tkCompany!$A$8)</f>
        <v>UP</v>
      </c>
      <c r="U20" s="127">
        <f ca="1">INDEX(tkCompany!tkCompany,MATCH(B20,OFFSET(tkCompany!tkCompany,0,tkCompany!$A$1-1,,1),0),tkCompany!$A$9)</f>
        <v>23.200000762939453</v>
      </c>
      <c r="V20" s="137">
        <f ca="1">INDEX(tkCompany!tkCompany,MATCH(B20,OFFSET(tkCompany!tkCompany,0,tkCompany!$A$1-1,,1),0),tkCompany!$A$15)</f>
        <v>0.25</v>
      </c>
      <c r="W20" s="168">
        <f>V20/H20</f>
        <v>0.006733099725512352</v>
      </c>
      <c r="X20" s="110">
        <f ca="1">INDEX(TSCompany!tSCompany,MATCH(B20,OFFSET(TSCompany!tSCompany,0,TSCompany!$A$1-1,,1),0),TSCompany!$A$2)</f>
        <v>6.800000190734863</v>
      </c>
      <c r="Y20" s="110">
        <f ca="1">INDEX(TSCompany!tSCompany,MATCH(B20,OFFSET(TSCompany!tSCompany,0,TSCompany!$A$1-1,,1),0),TSCompany!$A$5)</f>
        <v>91</v>
      </c>
      <c r="Z20" s="110">
        <f ca="1">INDEX(TSCompany!tSCompany,MATCH(B20,OFFSET(TSCompany!tSCompany,0,TSCompany!$A$1-1,,1),0),TSCompany!$A$3)</f>
        <v>40.779998779296875</v>
      </c>
      <c r="AA20" s="69">
        <v>38670</v>
      </c>
      <c r="AC20" s="118">
        <f t="shared" si="10"/>
        <v>0</v>
      </c>
      <c r="AD20" s="118">
        <f t="shared" si="11"/>
        <v>0</v>
      </c>
      <c r="AE20" s="118" t="str">
        <f t="shared" si="12"/>
        <v>Hold</v>
      </c>
      <c r="AF20" s="118" t="str">
        <f t="shared" si="4"/>
        <v>Hold</v>
      </c>
      <c r="AG20" s="116">
        <f>AVERAGE(K20,Z20)*0.97</f>
        <v>37.06854922294617</v>
      </c>
      <c r="AH20" s="120" t="str">
        <f t="shared" si="7"/>
        <v>Hold</v>
      </c>
      <c r="AK20" s="110" t="e">
        <f ca="1">INDEX([0]!TS,MATCH(O20,OFFSET([0]!TS,0,#REF!-1,,1),0),#REF!)</f>
        <v>#REF!</v>
      </c>
      <c r="AL20" s="110" t="e">
        <f ca="1">INDEX([0]!TS,MATCH(O20,OFFSET([0]!TS,0,#REF!-1,,1),0),#REF!)</f>
        <v>#REF!</v>
      </c>
      <c r="AM20" s="157" t="e">
        <f ca="1">INDEX([0]!TS,MATCH(B20,OFFSET([0]!TS,0,#REF!-1,,1),0),#REF!)</f>
        <v>#REF!</v>
      </c>
    </row>
    <row r="21" spans="1:39" ht="16.5" thickBot="1">
      <c r="A21" s="45" t="s">
        <v>126</v>
      </c>
      <c r="B21" s="30" t="s">
        <v>127</v>
      </c>
      <c r="C21" s="31">
        <f ca="1">INDEX(tkCompany!tkCompany,MATCH(B21,OFFSET(tkCompany!tkCompany,0,tkCompany!$A$1-1,,1),0),tkCompany!$A$10)</f>
        <v>38674.54524305555</v>
      </c>
      <c r="D21" s="129">
        <f>Rank!N21</f>
        <v>3577.6273493766785</v>
      </c>
      <c r="E21" s="72" t="str">
        <f t="shared" si="3"/>
        <v>Hold</v>
      </c>
      <c r="F21" s="121" t="str">
        <f t="shared" si="5"/>
        <v>Hold</v>
      </c>
      <c r="G21" s="32" t="str">
        <f ca="1">INDEX(tkCompany!tkCompany,MATCH(B21,OFFSET(tkCompany!tkCompany,0,tkCompany!$A$1-1,,1),0),tkCompany!$A$6)</f>
        <v>Education Services</v>
      </c>
      <c r="H21" s="33">
        <f ca="1">INDEX(tkCompany!tkCompany,MATCH(B21,OFFSET(tkCompany!tkCompany,0,tkCompany!$A$1-1,,1),0),tkCompany!$A$2)</f>
        <v>37.720001220703125</v>
      </c>
      <c r="I21" s="104">
        <f ca="1">INDEX(tkCompany!tkCompany,MATCH(B21,OFFSET(tkCompany!tkCompany,0,tkCompany!$A$1-1,,1),0),tkCompany!$A$13)</f>
        <v>16.100000381469727</v>
      </c>
      <c r="J21" s="104">
        <f ca="1">INDEX(tkCompany!tkCompany,MATCH(B21,OFFSET(tkCompany!tkCompany,0,tkCompany!$A$1-1,,1),0),tkCompany!$A$11)</f>
        <v>62.5</v>
      </c>
      <c r="K21" s="106">
        <f t="shared" si="8"/>
        <v>27.700000286102295</v>
      </c>
      <c r="L21" s="106">
        <f t="shared" si="6"/>
        <v>50.90000009536743</v>
      </c>
      <c r="M21" s="55" t="str">
        <f t="shared" si="9"/>
        <v>Hold</v>
      </c>
      <c r="N21" s="100">
        <f ca="1">INDEX(tkCompany!tkCompany,MATCH(B21,OFFSET(tkCompany!tkCompany,0,tkCompany!$A$1-1,,1),0),tkCompany!$A$3)</f>
        <v>1.1461608409881592</v>
      </c>
      <c r="O21" s="101">
        <f ca="1">INDEX(tkCompany!tkCompany,MATCH(B21,OFFSET(tkCompany!tkCompany,0,tkCompany!$A$1-1,,1),0),tkCompany!$A$4)</f>
        <v>115.73033142089844</v>
      </c>
      <c r="P21" s="102">
        <f ca="1">INDEX(tkCompany!tkCompany,MATCH(B21,OFFSET(tkCompany!tkCompany,0,tkCompany!$A$1-1,,1),0),tkCompany!$A$5)</f>
        <v>10.627134323120117</v>
      </c>
      <c r="Q21" s="142">
        <v>47.2</v>
      </c>
      <c r="R21" s="142">
        <v>9.3</v>
      </c>
      <c r="S21" s="107" t="str">
        <f ca="1">INDEX(tkCompany!tkCompany,MATCH(B21,OFFSET(tkCompany!tkCompany,0,tkCompany!$A$1-1,,1),0),tkCompany!$A$7)</f>
        <v>UP</v>
      </c>
      <c r="T21" s="107" t="str">
        <f ca="1">INDEX(tkCompany!tkCompany,MATCH(B21,OFFSET(tkCompany!tkCompany,0,tkCompany!$A$1-1,,1),0),tkCompany!$A$8)</f>
        <v>UP</v>
      </c>
      <c r="U21" s="127">
        <f ca="1">INDEX(tkCompany!tkCompany,MATCH(B21,OFFSET(tkCompany!tkCompany,0,tkCompany!$A$1-1,,1),0),tkCompany!$A$9)</f>
        <v>30.899999618530273</v>
      </c>
      <c r="V21" s="137">
        <f ca="1">INDEX(tkCompany!tkCompany,MATCH(B21,OFFSET(tkCompany!tkCompany,0,tkCompany!$A$1-1,,1),0),tkCompany!$A$15)</f>
        <v>0</v>
      </c>
      <c r="W21" s="168">
        <f>V21/H21</f>
        <v>0</v>
      </c>
      <c r="X21" s="110">
        <f ca="1">INDEX(TSCompany!tSCompany,MATCH(B21,OFFSET(TSCompany!tSCompany,0,TSCompany!$A$1-1,,1),0),TSCompany!$A$2)</f>
        <v>6.800000190734863</v>
      </c>
      <c r="Y21" s="110">
        <f ca="1">INDEX(TSCompany!tSCompany,MATCH(B21,OFFSET(TSCompany!tSCompany,0,TSCompany!$A$1-1,,1),0),TSCompany!$A$5)</f>
        <v>106</v>
      </c>
      <c r="Z21" s="110">
        <f ca="1">INDEX(TSCompany!tSCompany,MATCH(B21,OFFSET(TSCompany!tSCompany,0,TSCompany!$A$1-1,,1),0),TSCompany!$A$3)</f>
        <v>29.780000686645508</v>
      </c>
      <c r="AA21" s="69">
        <v>38618</v>
      </c>
      <c r="AC21" s="118">
        <f aca="true" t="shared" si="13" ref="AC21:AC54">IF(E21="Hold Plus",1,0)</f>
        <v>0</v>
      </c>
      <c r="AD21" s="118">
        <f aca="true" t="shared" si="14" ref="AD21:AD54">IF(E21="Buy",1,0)</f>
        <v>0</v>
      </c>
      <c r="AE21" s="118" t="str">
        <f aca="true" t="shared" si="15" ref="AE21:AE54">IF(AC21=1,1,IF(AD21=1,1,"Hold"))</f>
        <v>Hold</v>
      </c>
      <c r="AF21" s="118" t="str">
        <f t="shared" si="4"/>
        <v>Hold</v>
      </c>
      <c r="AG21" s="116">
        <f>AVERAGE(K21,Z21)*0.97</f>
        <v>27.877800471782685</v>
      </c>
      <c r="AH21" s="120" t="str">
        <f t="shared" si="7"/>
        <v>Hold</v>
      </c>
      <c r="AK21" s="110" t="e">
        <f ca="1">INDEX([0]!TS,MATCH(O21,OFFSET([0]!TS,0,#REF!-1,,1),0),#REF!)</f>
        <v>#REF!</v>
      </c>
      <c r="AL21" s="110" t="e">
        <f ca="1">INDEX([0]!TS,MATCH(O21,OFFSET([0]!TS,0,#REF!-1,,1),0),#REF!)</f>
        <v>#REF!</v>
      </c>
      <c r="AM21" s="157" t="e">
        <f ca="1">INDEX([0]!TS,MATCH(B21,OFFSET([0]!TS,0,#REF!-1,,1),0),#REF!)</f>
        <v>#REF!</v>
      </c>
    </row>
    <row r="22" spans="1:39" ht="16.5" thickBot="1">
      <c r="A22" s="45" t="s">
        <v>392</v>
      </c>
      <c r="B22" s="30" t="s">
        <v>393</v>
      </c>
      <c r="C22" s="31">
        <f ca="1">INDEX(tkCompany!tkCompany,MATCH(B22,OFFSET(tkCompany!tkCompany,0,tkCompany!$A$1-1,,1),0),tkCompany!$A$10)</f>
        <v>38674.54524305555</v>
      </c>
      <c r="D22" s="129">
        <f>Rank!N22</f>
        <v>3771.2244570051926</v>
      </c>
      <c r="E22" s="72" t="str">
        <f t="shared" si="3"/>
        <v>Hold</v>
      </c>
      <c r="F22" s="121" t="str">
        <f>IF(AH22="Hold","Hold",AH22)</f>
        <v>Hold</v>
      </c>
      <c r="G22" s="32" t="str">
        <f ca="1">INDEX(tkCompany!tkCompany,MATCH(B22,OFFSET(tkCompany!tkCompany,0,tkCompany!$A$1-1,,1),0),tkCompany!$A$6)</f>
        <v>Restaurants</v>
      </c>
      <c r="H22" s="33">
        <f ca="1">INDEX(tkCompany!tkCompany,MATCH(B22,OFFSET(tkCompany!tkCompany,0,tkCompany!$A$1-1,,1),0),tkCompany!$A$2)</f>
        <v>38.709999084472656</v>
      </c>
      <c r="I22" s="104">
        <f ca="1">INDEX(tkCompany!tkCompany,MATCH(B22,OFFSET(tkCompany!tkCompany,0,tkCompany!$A$1-1,,1),0),tkCompany!$A$13)</f>
        <v>27.399999618530273</v>
      </c>
      <c r="J22" s="104">
        <f ca="1">INDEX(tkCompany!tkCompany,MATCH(B22,OFFSET(tkCompany!tkCompany,0,tkCompany!$A$1-1,,1),0),tkCompany!$A$11)</f>
        <v>68.5999984741211</v>
      </c>
      <c r="K22" s="106">
        <f>I22+(J22-I22)/4</f>
        <v>37.69999933242798</v>
      </c>
      <c r="L22" s="106">
        <f>K22+2*(J22-I22)/4</f>
        <v>58.29999876022339</v>
      </c>
      <c r="M22" s="55" t="str">
        <f>(IF(H22&lt;K22,"Buy",IF(H22&gt;L22,"Sell","Hold")))</f>
        <v>Hold</v>
      </c>
      <c r="N22" s="100">
        <f ca="1">INDEX(tkCompany!tkCompany,MATCH(B22,OFFSET(tkCompany!tkCompany,0,tkCompany!$A$1-1,,1),0),tkCompany!$A$3)</f>
        <v>2.642794132232666</v>
      </c>
      <c r="O22" s="101">
        <f ca="1">INDEX(tkCompany!tkCompany,MATCH(B22,OFFSET(tkCompany!tkCompany,0,tkCompany!$A$1-1,,1),0),tkCompany!$A$4)</f>
        <v>106.54762268066406</v>
      </c>
      <c r="P22" s="102">
        <f ca="1">INDEX(tkCompany!tkCompany,MATCH(B22,OFFSET(tkCompany!tkCompany,0,tkCompany!$A$1-1,,1),0),tkCompany!$A$5)</f>
        <v>12.124415397644043</v>
      </c>
      <c r="Q22" s="142">
        <v>66.1</v>
      </c>
      <c r="R22" s="142">
        <v>14.4</v>
      </c>
      <c r="S22" s="107" t="str">
        <f ca="1">INDEX(tkCompany!tkCompany,MATCH(B22,OFFSET(tkCompany!tkCompany,0,tkCompany!$A$1-1,,1),0),tkCompany!$A$7)</f>
        <v>DOWN</v>
      </c>
      <c r="T22" s="107" t="str">
        <f ca="1">INDEX(tkCompany!tkCompany,MATCH(B22,OFFSET(tkCompany!tkCompany,0,tkCompany!$A$1-1,,1),0),tkCompany!$A$8)</f>
        <v>EVEN</v>
      </c>
      <c r="U22" s="127">
        <f ca="1">INDEX(tkCompany!tkCompany,MATCH(B22,OFFSET(tkCompany!tkCompany,0,tkCompany!$A$1-1,,1),0),tkCompany!$A$9)</f>
        <v>17.899999618530273</v>
      </c>
      <c r="V22" s="137">
        <f ca="1">INDEX(tkCompany!tkCompany,MATCH(B22,OFFSET(tkCompany!tkCompany,0,tkCompany!$A$1-1,,1),0),tkCompany!$A$15)</f>
        <v>0</v>
      </c>
      <c r="W22" s="168">
        <f>V22/H22</f>
        <v>0</v>
      </c>
      <c r="X22" s="110">
        <f ca="1">INDEX(TSCompany!tSCompany,MATCH(B22,OFFSET(TSCompany!tSCompany,0,TSCompany!$A$1-1,,1),0),TSCompany!$A$2)</f>
        <v>1.600000023841858</v>
      </c>
      <c r="Y22" s="110">
        <f ca="1">INDEX(TSCompany!tSCompany,MATCH(B22,OFFSET(TSCompany!tSCompany,0,TSCompany!$A$1-1,,1),0),TSCompany!$A$5)</f>
        <v>102</v>
      </c>
      <c r="Z22" s="110">
        <f ca="1">INDEX(TSCompany!tSCompany,MATCH(B22,OFFSET(TSCompany!tSCompany,0,TSCompany!$A$1-1,,1),0),TSCompany!$A$3)</f>
        <v>22.479999542236328</v>
      </c>
      <c r="AA22" s="68">
        <v>38618</v>
      </c>
      <c r="AC22" s="118">
        <f t="shared" si="13"/>
        <v>0</v>
      </c>
      <c r="AD22" s="118">
        <f t="shared" si="14"/>
        <v>0</v>
      </c>
      <c r="AE22" s="118" t="str">
        <f t="shared" si="15"/>
        <v>Hold</v>
      </c>
      <c r="AF22" s="118" t="str">
        <f t="shared" si="4"/>
        <v>Hold</v>
      </c>
      <c r="AG22" s="116">
        <f>AVERAGE(K22,Z22)*0.97</f>
        <v>29.187299454212187</v>
      </c>
      <c r="AH22" s="120" t="str">
        <f>IF(AF22="Buy",AG22,"Hold")</f>
        <v>Hold</v>
      </c>
      <c r="AK22" s="110" t="e">
        <f ca="1">INDEX([0]!TS,MATCH(O22,OFFSET([0]!TS,0,#REF!-1,,1),0),#REF!)</f>
        <v>#REF!</v>
      </c>
      <c r="AL22" s="110" t="e">
        <f ca="1">INDEX([0]!TS,MATCH(O22,OFFSET([0]!TS,0,#REF!-1,,1),0),#REF!)</f>
        <v>#REF!</v>
      </c>
      <c r="AM22" s="157" t="e">
        <f ca="1">INDEX([0]!TS,MATCH(B22,OFFSET([0]!TS,0,#REF!-1,,1),0),#REF!)</f>
        <v>#REF!</v>
      </c>
    </row>
    <row r="23" spans="1:39" ht="16.5" thickBot="1">
      <c r="A23" s="45" t="s">
        <v>441</v>
      </c>
      <c r="B23" s="30" t="s">
        <v>373</v>
      </c>
      <c r="C23" s="31">
        <f ca="1">INDEX(tkCompany!tkCompany,MATCH(B23,OFFSET(tkCompany!tkCompany,0,tkCompany!$A$1-1,,1),0),tkCompany!$A$10)</f>
        <v>38674.54524305555</v>
      </c>
      <c r="D23" s="129">
        <f>Rank!N23</f>
        <v>4668.940985010381</v>
      </c>
      <c r="E23" s="72" t="str">
        <f t="shared" si="3"/>
        <v>Hold</v>
      </c>
      <c r="F23" s="121" t="str">
        <f>IF(AH23="Hold","Hold",AH23)</f>
        <v>Hold</v>
      </c>
      <c r="G23" s="32" t="str">
        <f ca="1">INDEX(tkCompany!tkCompany,MATCH(B23,OFFSET(tkCompany!tkCompany,0,tkCompany!$A$1-1,,1),0),tkCompany!$A$6)</f>
        <v>Insurance Brokers</v>
      </c>
      <c r="H23" s="33">
        <f ca="1">INDEX(tkCompany!tkCompany,MATCH(B23,OFFSET(tkCompany!tkCompany,0,tkCompany!$A$1-1,,1),0),tkCompany!$A$2)</f>
        <v>57</v>
      </c>
      <c r="I23" s="104">
        <f ca="1">INDEX(tkCompany!tkCompany,MATCH(B23,OFFSET(tkCompany!tkCompany,0,tkCompany!$A$1-1,,1),0),tkCompany!$A$13)</f>
        <v>32.20000076293945</v>
      </c>
      <c r="J23" s="104">
        <f ca="1">INDEX(tkCompany!tkCompany,MATCH(B23,OFFSET(tkCompany!tkCompany,0,tkCompany!$A$1-1,,1),0),tkCompany!$A$11)</f>
        <v>83.5</v>
      </c>
      <c r="K23" s="106">
        <f>I23+(J23-I23)/4</f>
        <v>45.02500057220459</v>
      </c>
      <c r="L23" s="106">
        <f>K23+2*(J23-I23)/4</f>
        <v>70.67500019073486</v>
      </c>
      <c r="M23" s="55" t="str">
        <f>(IF(H23&lt;K23,"Buy",IF(H23&gt;L23,"Sell","Hold")))</f>
        <v>Hold</v>
      </c>
      <c r="N23" s="100">
        <f ca="1">INDEX(tkCompany!tkCompany,MATCH(B23,OFFSET(tkCompany!tkCompany,0,tkCompany!$A$1-1,,1),0),tkCompany!$A$3)</f>
        <v>1.0685484409332275</v>
      </c>
      <c r="O23" s="101">
        <f ca="1">INDEX(tkCompany!tkCompany,MATCH(B23,OFFSET(tkCompany!tkCompany,0,tkCompany!$A$1-1,,1),0),tkCompany!$A$4)</f>
        <v>118.61471557617188</v>
      </c>
      <c r="P23" s="102">
        <f ca="1">INDEX(tkCompany!tkCompany,MATCH(B23,OFFSET(tkCompany!tkCompany,0,tkCompany!$A$1-1,,1),0),tkCompany!$A$5)</f>
        <v>8.778485298156738</v>
      </c>
      <c r="Q23" s="142">
        <v>75.8</v>
      </c>
      <c r="R23" s="142">
        <v>9.5</v>
      </c>
      <c r="S23" s="107" t="str">
        <f ca="1">INDEX(tkCompany!tkCompany,MATCH(B23,OFFSET(tkCompany!tkCompany,0,tkCompany!$A$1-1,,1),0),tkCompany!$A$7)</f>
        <v>UP</v>
      </c>
      <c r="T23" s="107" t="str">
        <f ca="1">INDEX(tkCompany!tkCompany,MATCH(B23,OFFSET(tkCompany!tkCompany,0,tkCompany!$A$1-1,,1),0),tkCompany!$A$8)</f>
        <v>DOWN</v>
      </c>
      <c r="U23" s="127">
        <f ca="1">INDEX(tkCompany!tkCompany,MATCH(B23,OFFSET(tkCompany!tkCompany,0,tkCompany!$A$1-1,,1),0),tkCompany!$A$9)</f>
        <v>27.399999618530273</v>
      </c>
      <c r="V23" s="137">
        <f ca="1">INDEX(tkCompany!tkCompany,MATCH(B23,OFFSET(tkCompany!tkCompany,0,tkCompany!$A$1-1,,1),0),tkCompany!$A$15)</f>
        <v>0.4000000059604645</v>
      </c>
      <c r="W23" s="168">
        <f>V23/H23</f>
        <v>0.007017543964218675</v>
      </c>
      <c r="X23" s="110">
        <f ca="1">INDEX(TSCompany!tSCompany,MATCH(B23,OFFSET(TSCompany!tSCompany,0,TSCompany!$A$1-1,,1),0),TSCompany!$A$2)</f>
        <v>8.899999618530273</v>
      </c>
      <c r="Y23" s="110">
        <f ca="1">INDEX(TSCompany!tSCompany,MATCH(B23,OFFSET(TSCompany!tSCompany,0,TSCompany!$A$1-1,,1),0),TSCompany!$A$5)</f>
        <v>136</v>
      </c>
      <c r="Z23" s="110">
        <f ca="1">INDEX(TSCompany!tSCompany,MATCH(B23,OFFSET(TSCompany!tSCompany,0,TSCompany!$A$1-1,,1),0),TSCompany!$A$3)</f>
        <v>36.08000183105469</v>
      </c>
      <c r="AA23" s="69">
        <v>38621</v>
      </c>
      <c r="AC23" s="118">
        <f t="shared" si="13"/>
        <v>0</v>
      </c>
      <c r="AD23" s="118">
        <f t="shared" si="14"/>
        <v>0</v>
      </c>
      <c r="AE23" s="118" t="str">
        <f t="shared" si="15"/>
        <v>Hold</v>
      </c>
      <c r="AF23" s="118" t="str">
        <f t="shared" si="4"/>
        <v>Hold</v>
      </c>
      <c r="AG23" s="116">
        <f>AVERAGE(K23,Z23)*0.97</f>
        <v>39.33592616558075</v>
      </c>
      <c r="AH23" s="120" t="str">
        <f>IF(AF23="Buy",AG23,"Hold")</f>
        <v>Hold</v>
      </c>
      <c r="AK23" s="110" t="e">
        <f ca="1">INDEX([0]!TS,MATCH(O23,OFFSET([0]!TS,0,#REF!-1,,1),0),#REF!)</f>
        <v>#REF!</v>
      </c>
      <c r="AL23" s="110" t="e">
        <f ca="1">INDEX([0]!TS,MATCH(O23,OFFSET([0]!TS,0,#REF!-1,,1),0),#REF!)</f>
        <v>#REF!</v>
      </c>
      <c r="AM23" s="157" t="e">
        <f ca="1">INDEX([0]!TS,MATCH(B23,OFFSET([0]!TS,0,#REF!-1,,1),0),#REF!)</f>
        <v>#REF!</v>
      </c>
    </row>
    <row r="24" spans="1:39" ht="16.5" thickBot="1">
      <c r="A24" s="45" t="s">
        <v>708</v>
      </c>
      <c r="B24" s="30" t="s">
        <v>707</v>
      </c>
      <c r="C24" s="31">
        <f ca="1">INDEX(tkCompany!tkCompany,MATCH(B24,OFFSET(tkCompany!tkCompany,0,tkCompany!$A$1-1,,1),0),tkCompany!$A$10)</f>
        <v>38674.54524305555</v>
      </c>
      <c r="D24" s="129">
        <f>Rank!N24</f>
        <v>7063.788462638855</v>
      </c>
      <c r="E24" s="72" t="str">
        <f t="shared" si="3"/>
        <v>Hold Plus</v>
      </c>
      <c r="F24" s="121">
        <f>IF(AH24="Hold","Hold",AH24)</f>
        <v>51.91682457447052</v>
      </c>
      <c r="G24" s="32" t="str">
        <f ca="1">INDEX(tkCompany!tkCompany,MATCH(B24,OFFSET(tkCompany!tkCompany,0,tkCompany!$A$1-1,,1),0),tkCompany!$A$6)</f>
        <v>IT Consulting &amp; Other Servic</v>
      </c>
      <c r="H24" s="33">
        <f ca="1">INDEX(tkCompany!tkCompany,MATCH(B24,OFFSET(tkCompany!tkCompany,0,tkCompany!$A$1-1,,1),0),tkCompany!$A$2)</f>
        <v>54.400001525878906</v>
      </c>
      <c r="I24" s="104">
        <f ca="1">INDEX(tkCompany!tkCompany,MATCH(B24,OFFSET(tkCompany!tkCompany,0,tkCompany!$A$1-1,,1),0),tkCompany!$A$13)</f>
        <v>37.29999923706055</v>
      </c>
      <c r="J24" s="104">
        <f ca="1">INDEX(tkCompany!tkCompany,MATCH(B24,OFFSET(tkCompany!tkCompany,0,tkCompany!$A$1-1,,1),0),tkCompany!$A$11)</f>
        <v>89</v>
      </c>
      <c r="K24" s="106">
        <f>I24+(J24-I24)/4</f>
        <v>50.22499942779541</v>
      </c>
      <c r="L24" s="106">
        <f>K24+2*(J24-I24)/4</f>
        <v>76.07499980926514</v>
      </c>
      <c r="M24" s="55" t="str">
        <f>(IF(H24&lt;K24,"Buy",IF(H24&gt;L24,"Sell","Hold")))</f>
        <v>Hold</v>
      </c>
      <c r="N24" s="100">
        <f ca="1">INDEX(tkCompany!tkCompany,MATCH(B24,OFFSET(tkCompany!tkCompany,0,tkCompany!$A$1-1,,1),0),tkCompany!$A$3)</f>
        <v>2.0233914852142334</v>
      </c>
      <c r="O24" s="101">
        <f ca="1">INDEX(tkCompany!tkCompany,MATCH(B24,OFFSET(tkCompany!tkCompany,0,tkCompany!$A$1-1,,1),0),tkCompany!$A$4)</f>
        <v>94.25837707519531</v>
      </c>
      <c r="P24" s="102">
        <f ca="1">INDEX(tkCompany!tkCompany,MATCH(B24,OFFSET(tkCompany!tkCompany,0,tkCompany!$A$1-1,,1),0),tkCompany!$A$5)</f>
        <v>10.346412658691406</v>
      </c>
      <c r="Q24" s="142">
        <v>59.3</v>
      </c>
      <c r="R24" s="142">
        <v>15.2</v>
      </c>
      <c r="S24" s="107" t="str">
        <f ca="1">INDEX(tkCompany!tkCompany,MATCH(B24,OFFSET(tkCompany!tkCompany,0,tkCompany!$A$1-1,,1),0),tkCompany!$A$7)</f>
        <v>UP</v>
      </c>
      <c r="T24" s="107" t="str">
        <f ca="1">INDEX(tkCompany!tkCompany,MATCH(B24,OFFSET(tkCompany!tkCompany,0,tkCompany!$A$1-1,,1),0),tkCompany!$A$8)</f>
        <v>UP</v>
      </c>
      <c r="U24" s="127">
        <f ca="1">INDEX(tkCompany!tkCompany,MATCH(B24,OFFSET(tkCompany!tkCompany,0,tkCompany!$A$1-1,,1),0),tkCompany!$A$9)</f>
        <v>19.700000762939453</v>
      </c>
      <c r="V24" s="137">
        <f ca="1">INDEX(tkCompany!tkCompany,MATCH(B24,OFFSET(tkCompany!tkCompany,0,tkCompany!$A$1-1,,1),0),tkCompany!$A$15)</f>
        <v>0</v>
      </c>
      <c r="W24" s="168">
        <f>V24/H24</f>
        <v>0</v>
      </c>
      <c r="X24" s="110">
        <f ca="1">INDEX(TSCompany!tSCompany,MATCH(B24,OFFSET(TSCompany!tSCompany,0,TSCompany!$A$1-1,,1),0),TSCompany!$A$2)</f>
        <v>10</v>
      </c>
      <c r="Y24" s="110">
        <f ca="1">INDEX(TSCompany!tSCompany,MATCH(B24,OFFSET(TSCompany!tSCompany,0,TSCompany!$A$1-1,,1),0),TSCompany!$A$5)</f>
        <v>104</v>
      </c>
      <c r="Z24" s="110">
        <f ca="1">INDEX(TSCompany!tSCompany,MATCH(B24,OFFSET(TSCompany!tSCompany,0,TSCompany!$A$1-1,,1),0),TSCompany!$A$3)</f>
        <v>56.81999969482422</v>
      </c>
      <c r="AA24" s="69">
        <v>38672</v>
      </c>
      <c r="AC24" s="118">
        <f>IF(E24="Hold Plus",1,0)</f>
        <v>1</v>
      </c>
      <c r="AD24" s="118">
        <f>IF(E24="Buy",1,0)</f>
        <v>0</v>
      </c>
      <c r="AE24" s="118">
        <f>IF(AC24=1,1,IF(AD24=1,1,"Hold"))</f>
        <v>1</v>
      </c>
      <c r="AF24" s="118" t="str">
        <f t="shared" si="4"/>
        <v>Buy</v>
      </c>
      <c r="AG24" s="116">
        <f>AVERAGE(K24,Z24)*0.97</f>
        <v>51.91682457447052</v>
      </c>
      <c r="AH24" s="120">
        <f>IF(AF24="Buy",AG24,"Hold")</f>
        <v>51.91682457447052</v>
      </c>
      <c r="AK24" s="110" t="e">
        <f ca="1">INDEX([0]!TS,MATCH(O24,OFFSET([0]!TS,0,#REF!-1,,1),0),#REF!)</f>
        <v>#REF!</v>
      </c>
      <c r="AL24" s="110" t="e">
        <f ca="1">INDEX([0]!TS,MATCH(O24,OFFSET([0]!TS,0,#REF!-1,,1),0),#REF!)</f>
        <v>#REF!</v>
      </c>
      <c r="AM24" s="157" t="e">
        <f ca="1">INDEX([0]!TS,MATCH(B24,OFFSET([0]!TS,0,#REF!-1,,1),0),#REF!)</f>
        <v>#REF!</v>
      </c>
    </row>
    <row r="25" spans="1:39" ht="16.5" thickBot="1">
      <c r="A25" s="45" t="s">
        <v>611</v>
      </c>
      <c r="B25" s="30" t="s">
        <v>64</v>
      </c>
      <c r="C25" s="31">
        <f ca="1">INDEX(tkCompany!tkCompany,MATCH(B25,OFFSET(tkCompany!tkCompany,0,tkCompany!$A$1-1,,1),0),tkCompany!$A$10)</f>
        <v>38674.54524305555</v>
      </c>
      <c r="D25" s="129">
        <f>Rank!N25</f>
        <v>2835.7300554976173</v>
      </c>
      <c r="E25" s="72" t="str">
        <f t="shared" si="3"/>
        <v>Hold</v>
      </c>
      <c r="F25" s="121" t="str">
        <f t="shared" si="5"/>
        <v>Hold</v>
      </c>
      <c r="G25" s="32" t="str">
        <f ca="1">INDEX(tkCompany!tkCompany,MATCH(B25,OFFSET(tkCompany!tkCompany,0,tkCompany!$A$1-1,,1),0),tkCompany!$A$6)</f>
        <v>Health Care Distributors</v>
      </c>
      <c r="H25" s="33">
        <f ca="1">INDEX(tkCompany!tkCompany,MATCH(B25,OFFSET(tkCompany!tkCompany,0,tkCompany!$A$1-1,,1),0),tkCompany!$A$2)</f>
        <v>61.25</v>
      </c>
      <c r="I25" s="104">
        <f ca="1">INDEX(tkCompany!tkCompany,MATCH(B25,OFFSET(tkCompany!tkCompany,0,tkCompany!$A$1-1,,1),0),tkCompany!$A$13)</f>
        <v>45.599998474121094</v>
      </c>
      <c r="J25" s="104">
        <f ca="1">INDEX(tkCompany!tkCompany,MATCH(B25,OFFSET(tkCompany!tkCompany,0,tkCompany!$A$1-1,,1),0),tkCompany!$A$11)</f>
        <v>106.80000305175781</v>
      </c>
      <c r="K25" s="106">
        <f t="shared" si="8"/>
        <v>60.89999961853027</v>
      </c>
      <c r="L25" s="106">
        <f t="shared" si="6"/>
        <v>91.50000190734863</v>
      </c>
      <c r="M25" s="55" t="str">
        <f t="shared" si="9"/>
        <v>Hold</v>
      </c>
      <c r="N25" s="100">
        <f ca="1">INDEX(tkCompany!tkCompany,MATCH(B25,OFFSET(tkCompany!tkCompany,0,tkCompany!$A$1-1,,1),0),tkCompany!$A$3)</f>
        <v>2.9105429649353027</v>
      </c>
      <c r="O25" s="101">
        <f ca="1">INDEX(tkCompany!tkCompany,MATCH(B25,OFFSET(tkCompany!tkCompany,0,tkCompany!$A$1-1,,1),0),tkCompany!$A$4)</f>
        <v>89.35184478759766</v>
      </c>
      <c r="P25" s="102">
        <f ca="1">INDEX(tkCompany!tkCompany,MATCH(B25,OFFSET(tkCompany!tkCompany,0,tkCompany!$A$1-1,,1),0),tkCompany!$A$5)</f>
        <v>11.966710090637207</v>
      </c>
      <c r="Q25" s="142">
        <v>72.4</v>
      </c>
      <c r="R25" s="142">
        <v>14.5</v>
      </c>
      <c r="S25" s="107" t="str">
        <f ca="1">INDEX(tkCompany!tkCompany,MATCH(B25,OFFSET(tkCompany!tkCompany,0,tkCompany!$A$1-1,,1),0),tkCompany!$A$7)</f>
        <v>DOWN</v>
      </c>
      <c r="T25" s="107" t="str">
        <f ca="1">INDEX(tkCompany!tkCompany,MATCH(B25,OFFSET(tkCompany!tkCompany,0,tkCompany!$A$1-1,,1),0),tkCompany!$A$8)</f>
        <v>DOWN</v>
      </c>
      <c r="U25" s="127">
        <f ca="1">INDEX(tkCompany!tkCompany,MATCH(B25,OFFSET(tkCompany!tkCompany,0,tkCompany!$A$1-1,,1),0),tkCompany!$A$9)</f>
        <v>19.299999237060547</v>
      </c>
      <c r="V25" s="137">
        <f ca="1">INDEX(tkCompany!tkCompany,MATCH(B25,OFFSET(tkCompany!tkCompany,0,tkCompany!$A$1-1,,1),0),tkCompany!$A$15)</f>
        <v>0.23999999463558197</v>
      </c>
      <c r="W25" s="168">
        <f>V25/H25</f>
        <v>0.003918367259356441</v>
      </c>
      <c r="X25" s="110">
        <f ca="1">INDEX(TSCompany!tSCompany,MATCH(B25,OFFSET(TSCompany!tSCompany,0,TSCompany!$A$1-1,,1),0),TSCompany!$A$2)</f>
        <v>2.0999999046325684</v>
      </c>
      <c r="Y25" s="110">
        <f ca="1">INDEX(TSCompany!tSCompany,MATCH(B25,OFFSET(TSCompany!tSCompany,0,TSCompany!$A$1-1,,1),0),TSCompany!$A$5)</f>
        <v>70</v>
      </c>
      <c r="Z25" s="110">
        <f ca="1">INDEX(TSCompany!tSCompany,MATCH(B25,OFFSET(TSCompany!tSCompany,0,TSCompany!$A$1-1,,1),0),TSCompany!$A$3)</f>
        <v>24.229999542236328</v>
      </c>
      <c r="AA25" s="69">
        <v>38674</v>
      </c>
      <c r="AC25" s="118">
        <f t="shared" si="13"/>
        <v>0</v>
      </c>
      <c r="AD25" s="118">
        <f t="shared" si="14"/>
        <v>0</v>
      </c>
      <c r="AE25" s="118" t="str">
        <f t="shared" si="15"/>
        <v>Hold</v>
      </c>
      <c r="AF25" s="118" t="str">
        <f t="shared" si="4"/>
        <v>Hold</v>
      </c>
      <c r="AG25" s="116">
        <f>AVERAGE(K25,Z25)*0.97</f>
        <v>41.2880495929718</v>
      </c>
      <c r="AH25" s="120" t="str">
        <f t="shared" si="7"/>
        <v>Hold</v>
      </c>
      <c r="AK25" s="110" t="e">
        <f ca="1">INDEX([0]!TS,MATCH(O25,OFFSET([0]!TS,0,#REF!-1,,1),0),#REF!)</f>
        <v>#REF!</v>
      </c>
      <c r="AL25" s="110" t="e">
        <f ca="1">INDEX([0]!TS,MATCH(O25,OFFSET([0]!TS,0,#REF!-1,,1),0),#REF!)</f>
        <v>#REF!</v>
      </c>
      <c r="AM25" s="157" t="e">
        <f ca="1">INDEX([0]!TS,MATCH(B25,OFFSET([0]!TS,0,#REF!-1,,1),0),#REF!)</f>
        <v>#REF!</v>
      </c>
    </row>
    <row r="26" spans="1:39" ht="16.5" thickBot="1">
      <c r="A26" s="45" t="s">
        <v>432</v>
      </c>
      <c r="B26" s="30" t="s">
        <v>433</v>
      </c>
      <c r="C26" s="31">
        <f ca="1">INDEX(tkCompany!tkCompany,MATCH(B26,OFFSET(tkCompany!tkCompany,0,tkCompany!$A$1-1,,1),0),tkCompany!$A$10)</f>
        <v>38674.54524305555</v>
      </c>
      <c r="D26" s="129">
        <f>Rank!N26</f>
        <v>9827.055156707764</v>
      </c>
      <c r="E26" s="72" t="str">
        <f t="shared" si="3"/>
        <v>Buy</v>
      </c>
      <c r="F26" s="121">
        <f>IF(AH26="Hold","Hold",AH26)</f>
        <v>44.850374953746794</v>
      </c>
      <c r="G26" s="32" t="str">
        <f ca="1">INDEX(tkCompany!tkCompany,MATCH(B26,OFFSET(tkCompany!tkCompany,0,tkCompany!$A$1-1,,1),0),tkCompany!$A$6)</f>
        <v>Education Services</v>
      </c>
      <c r="H26" s="33">
        <f ca="1">INDEX(tkCompany!tkCompany,MATCH(B26,OFFSET(tkCompany!tkCompany,0,tkCompany!$A$1-1,,1),0),tkCompany!$A$2)</f>
        <v>35.11000061035156</v>
      </c>
      <c r="I26" s="104">
        <f ca="1">INDEX(tkCompany!tkCompany,MATCH(B26,OFFSET(tkCompany!tkCompany,0,tkCompany!$A$1-1,,1),0),tkCompany!$A$13)</f>
        <v>26.600000381469727</v>
      </c>
      <c r="J26" s="104">
        <f ca="1">INDEX(tkCompany!tkCompany,MATCH(B26,OFFSET(tkCompany!tkCompany,0,tkCompany!$A$1-1,,1),0),tkCompany!$A$11)</f>
        <v>77.9000015258789</v>
      </c>
      <c r="K26" s="106">
        <f>I26+(J26-I26)/4</f>
        <v>39.42500066757202</v>
      </c>
      <c r="L26" s="106">
        <f>K26+2*(J26-I26)/4</f>
        <v>65.07500123977661</v>
      </c>
      <c r="M26" s="55" t="str">
        <f>(IF(H26&lt;K26,"Buy",IF(H26&gt;L26,"Sell","Hold")))</f>
        <v>Buy</v>
      </c>
      <c r="N26" s="100">
        <f ca="1">INDEX(tkCompany!tkCompany,MATCH(B26,OFFSET(tkCompany!tkCompany,0,tkCompany!$A$1-1,,1),0),tkCompany!$A$3)</f>
        <v>5.028202056884766</v>
      </c>
      <c r="O26" s="101">
        <f ca="1">INDEX(tkCompany!tkCompany,MATCH(B26,OFFSET(tkCompany!tkCompany,0,tkCompany!$A$1-1,,1),0),tkCompany!$A$4)</f>
        <v>51.73611068725586</v>
      </c>
      <c r="P26" s="102">
        <f ca="1">INDEX(tkCompany!tkCompany,MATCH(B26,OFFSET(tkCompany!tkCompany,0,tkCompany!$A$1-1,,1),0),tkCompany!$A$5)</f>
        <v>17.2792911529541</v>
      </c>
      <c r="Q26" s="142">
        <v>63.9</v>
      </c>
      <c r="R26" s="142">
        <v>30.4</v>
      </c>
      <c r="S26" s="107" t="str">
        <f ca="1">INDEX(tkCompany!tkCompany,MATCH(B26,OFFSET(tkCompany!tkCompany,0,tkCompany!$A$1-1,,1),0),tkCompany!$A$7)</f>
        <v>UP</v>
      </c>
      <c r="T26" s="107" t="str">
        <f ca="1">INDEX(tkCompany!tkCompany,MATCH(B26,OFFSET(tkCompany!tkCompany,0,tkCompany!$A$1-1,,1),0),tkCompany!$A$8)</f>
        <v>UP</v>
      </c>
      <c r="U26" s="127">
        <f ca="1">INDEX(tkCompany!tkCompany,MATCH(B26,OFFSET(tkCompany!tkCompany,0,tkCompany!$A$1-1,,1),0),tkCompany!$A$9)</f>
        <v>14.899999618530273</v>
      </c>
      <c r="V26" s="137">
        <f ca="1">INDEX(tkCompany!tkCompany,MATCH(B26,OFFSET(tkCompany!tkCompany,0,tkCompany!$A$1-1,,1),0),tkCompany!$A$15)</f>
        <v>0</v>
      </c>
      <c r="W26" s="168">
        <f>V26/H26</f>
        <v>0</v>
      </c>
      <c r="X26" s="110">
        <f ca="1">INDEX(TSCompany!tSCompany,MATCH(B26,OFFSET(TSCompany!tSCompany,0,TSCompany!$A$1-1,,1),0),TSCompany!$A$2)</f>
        <v>8.899999618530273</v>
      </c>
      <c r="Y26" s="110">
        <f ca="1">INDEX(TSCompany!tSCompany,MATCH(B26,OFFSET(TSCompany!tSCompany,0,TSCompany!$A$1-1,,1),0),TSCompany!$A$5)</f>
        <v>54</v>
      </c>
      <c r="Z26" s="110">
        <f ca="1">INDEX(TSCompany!tSCompany,MATCH(B26,OFFSET(TSCompany!tSCompany,0,TSCompany!$A$1-1,,1),0),TSCompany!$A$3)</f>
        <v>53.04999923706055</v>
      </c>
      <c r="AA26" s="69">
        <v>38625</v>
      </c>
      <c r="AC26" s="118">
        <f t="shared" si="13"/>
        <v>0</v>
      </c>
      <c r="AD26" s="118">
        <f t="shared" si="14"/>
        <v>1</v>
      </c>
      <c r="AE26" s="118">
        <f t="shared" si="15"/>
        <v>1</v>
      </c>
      <c r="AF26" s="118" t="str">
        <f t="shared" si="4"/>
        <v>Buy</v>
      </c>
      <c r="AG26" s="116">
        <f>AVERAGE(K26,Z26)*0.97</f>
        <v>44.850374953746794</v>
      </c>
      <c r="AH26" s="120">
        <f>IF(AF26="Buy",AG26,"Hold")</f>
        <v>44.850374953746794</v>
      </c>
      <c r="AK26" s="110" t="e">
        <f ca="1">INDEX([0]!TS,MATCH(O26,OFFSET([0]!TS,0,#REF!-1,,1),0),#REF!)</f>
        <v>#REF!</v>
      </c>
      <c r="AL26" s="110" t="e">
        <f ca="1">INDEX([0]!TS,MATCH(O26,OFFSET([0]!TS,0,#REF!-1,,1),0),#REF!)</f>
        <v>#REF!</v>
      </c>
      <c r="AM26" s="157" t="e">
        <f ca="1">INDEX([0]!TS,MATCH(B26,OFFSET([0]!TS,0,#REF!-1,,1),0),#REF!)</f>
        <v>#REF!</v>
      </c>
    </row>
    <row r="27" spans="1:39" ht="16.5" thickBot="1">
      <c r="A27" s="45" t="s">
        <v>632</v>
      </c>
      <c r="B27" s="30" t="s">
        <v>326</v>
      </c>
      <c r="C27" s="31">
        <f ca="1">INDEX(tkCompany!tkCompany,MATCH(B27,OFFSET(tkCompany!tkCompany,0,tkCompany!$A$1-1,,1),0),tkCompany!$A$10)</f>
        <v>38674.54524305555</v>
      </c>
      <c r="D27" s="129">
        <f>Rank!N27</f>
        <v>4854.970937997912</v>
      </c>
      <c r="E27" s="72" t="str">
        <f t="shared" si="3"/>
        <v>Hold</v>
      </c>
      <c r="F27" s="121" t="str">
        <f t="shared" si="5"/>
        <v>Hold</v>
      </c>
      <c r="G27" s="32" t="str">
        <f ca="1">INDEX(tkCompany!tkCompany,MATCH(B27,OFFSET(tkCompany!tkCompany,0,tkCompany!$A$1-1,,1),0),tkCompany!$A$6)</f>
        <v>Industrial Conglomerates</v>
      </c>
      <c r="H27" s="33">
        <f ca="1">INDEX(tkCompany!tkCompany,MATCH(B27,OFFSET(tkCompany!tkCompany,0,tkCompany!$A$1-1,,1),0),tkCompany!$A$2)</f>
        <v>69.37000274658203</v>
      </c>
      <c r="I27" s="104">
        <f ca="1">INDEX(tkCompany!tkCompany,MATCH(B27,OFFSET(tkCompany!tkCompany,0,tkCompany!$A$1-1,,1),0),tkCompany!$A$13)</f>
        <v>42.099998474121094</v>
      </c>
      <c r="J27" s="104">
        <f ca="1">INDEX(tkCompany!tkCompany,MATCH(B27,OFFSET(tkCompany!tkCompany,0,tkCompany!$A$1-1,,1),0),tkCompany!$A$11)</f>
        <v>111.19999694824219</v>
      </c>
      <c r="K27" s="106">
        <f t="shared" si="8"/>
        <v>59.37499809265137</v>
      </c>
      <c r="L27" s="106">
        <f t="shared" si="6"/>
        <v>93.92499732971191</v>
      </c>
      <c r="M27" s="55" t="str">
        <f t="shared" si="9"/>
        <v>Hold</v>
      </c>
      <c r="N27" s="100">
        <f ca="1">INDEX(tkCompany!tkCompany,MATCH(B27,OFFSET(tkCompany!tkCompany,0,tkCompany!$A$1-1,,1),0),tkCompany!$A$3)</f>
        <v>1.5339195728302002</v>
      </c>
      <c r="O27" s="101">
        <f ca="1">INDEX(tkCompany!tkCompany,MATCH(B27,OFFSET(tkCompany!tkCompany,0,tkCompany!$A$1-1,,1),0),tkCompany!$A$4)</f>
        <v>101.75437927246094</v>
      </c>
      <c r="P27" s="102">
        <f ca="1">INDEX(tkCompany!tkCompany,MATCH(B27,OFFSET(tkCompany!tkCompany,0,tkCompany!$A$1-1,,1),0),tkCompany!$A$5)</f>
        <v>11.486084938049316</v>
      </c>
      <c r="Q27" s="142">
        <v>66.7</v>
      </c>
      <c r="R27" s="142">
        <v>11.8</v>
      </c>
      <c r="S27" s="107" t="str">
        <f ca="1">INDEX(tkCompany!tkCompany,MATCH(B27,OFFSET(tkCompany!tkCompany,0,tkCompany!$A$1-1,,1),0),tkCompany!$A$7)</f>
        <v>UP</v>
      </c>
      <c r="T27" s="107" t="str">
        <f ca="1">INDEX(tkCompany!tkCompany,MATCH(B27,OFFSET(tkCompany!tkCompany,0,tkCompany!$A$1-1,,1),0),tkCompany!$A$8)</f>
        <v>UP</v>
      </c>
      <c r="U27" s="127">
        <f ca="1">INDEX(tkCompany!tkCompany,MATCH(B27,OFFSET(tkCompany!tkCompany,0,tkCompany!$A$1-1,,1),0),tkCompany!$A$9)</f>
        <v>17.399999618530273</v>
      </c>
      <c r="V27" s="137">
        <f ca="1">INDEX(tkCompany!tkCompany,MATCH(B27,OFFSET(tkCompany!tkCompany,0,tkCompany!$A$1-1,,1),0),tkCompany!$A$15)</f>
        <v>1</v>
      </c>
      <c r="W27" s="168">
        <f>V27/H27</f>
        <v>0.014415452795254092</v>
      </c>
      <c r="X27" s="110">
        <f ca="1">INDEX(TSCompany!tSCompany,MATCH(B27,OFFSET(TSCompany!tSCompany,0,TSCompany!$A$1-1,,1),0),TSCompany!$A$2)</f>
        <v>1.600000023841858</v>
      </c>
      <c r="Y27" s="110">
        <f ca="1">INDEX(TSCompany!tSCompany,MATCH(B27,OFFSET(TSCompany!tSCompany,0,TSCompany!$A$1-1,,1),0),TSCompany!$A$5)</f>
        <v>114</v>
      </c>
      <c r="Z27" s="110">
        <f ca="1">INDEX(TSCompany!tSCompany,MATCH(B27,OFFSET(TSCompany!tSCompany,0,TSCompany!$A$1-1,,1),0),TSCompany!$A$3)</f>
        <v>33.189998626708984</v>
      </c>
      <c r="AA27" s="69">
        <v>38625</v>
      </c>
      <c r="AC27" s="118">
        <f t="shared" si="13"/>
        <v>0</v>
      </c>
      <c r="AD27" s="118">
        <f t="shared" si="14"/>
        <v>0</v>
      </c>
      <c r="AE27" s="118" t="str">
        <f t="shared" si="15"/>
        <v>Hold</v>
      </c>
      <c r="AF27" s="118" t="str">
        <f t="shared" si="4"/>
        <v>Hold</v>
      </c>
      <c r="AG27" s="116">
        <f>AVERAGE(K27,Z27)*0.97</f>
        <v>44.89402340888977</v>
      </c>
      <c r="AH27" s="120" t="str">
        <f t="shared" si="7"/>
        <v>Hold</v>
      </c>
      <c r="AK27" s="110" t="e">
        <f ca="1">INDEX([0]!TS,MATCH(O27,OFFSET([0]!TS,0,#REF!-1,,1),0),#REF!)</f>
        <v>#REF!</v>
      </c>
      <c r="AL27" s="110" t="e">
        <f ca="1">INDEX([0]!TS,MATCH(O27,OFFSET([0]!TS,0,#REF!-1,,1),0),#REF!)</f>
        <v>#REF!</v>
      </c>
      <c r="AM27" s="157" t="e">
        <f ca="1">INDEX([0]!TS,MATCH(B27,OFFSET([0]!TS,0,#REF!-1,,1),0),#REF!)</f>
        <v>#REF!</v>
      </c>
    </row>
    <row r="28" spans="1:39" ht="16.5" thickBot="1">
      <c r="A28" s="45" t="s">
        <v>380</v>
      </c>
      <c r="B28" s="30" t="s">
        <v>381</v>
      </c>
      <c r="C28" s="31">
        <f ca="1">INDEX(tkCompany!tkCompany,MATCH(B28,OFFSET(tkCompany!tkCompany,0,tkCompany!$A$1-1,,1),0),tkCompany!$A$10)</f>
        <v>38674.54524305555</v>
      </c>
      <c r="D28" s="129">
        <f>Rank!N28</f>
        <v>5340.091619437585</v>
      </c>
      <c r="E28" s="72" t="str">
        <f t="shared" si="3"/>
        <v>Hold</v>
      </c>
      <c r="F28" s="121" t="str">
        <f>IF(AH28="Hold","Hold",AH28)</f>
        <v>Hold</v>
      </c>
      <c r="G28" s="32" t="str">
        <f ca="1">INDEX(tkCompany!tkCompany,MATCH(B28,OFFSET(tkCompany!tkCompany,0,tkCompany!$A$1-1,,1),0),tkCompany!$A$6)</f>
        <v>Homebuilding</v>
      </c>
      <c r="H28" s="33">
        <f ca="1">INDEX(tkCompany!tkCompany,MATCH(B28,OFFSET(tkCompany!tkCompany,0,tkCompany!$A$1-1,,1),0),tkCompany!$A$2)</f>
        <v>73.66000366210938</v>
      </c>
      <c r="I28" s="104">
        <f ca="1">INDEX(tkCompany!tkCompany,MATCH(B28,OFFSET(tkCompany!tkCompany,0,tkCompany!$A$1-1,,1),0),tkCompany!$A$13)</f>
        <v>48.099998474121094</v>
      </c>
      <c r="J28" s="104">
        <f ca="1">INDEX(tkCompany!tkCompany,MATCH(B28,OFFSET(tkCompany!tkCompany,0,tkCompany!$A$1-1,,1),0),tkCompany!$A$11)</f>
        <v>115.4000015258789</v>
      </c>
      <c r="K28" s="106">
        <f>I28+(J28-I28)/4</f>
        <v>64.92499923706055</v>
      </c>
      <c r="L28" s="106">
        <f>K28+2*(J28-I28)/4</f>
        <v>98.57500076293945</v>
      </c>
      <c r="M28" s="55" t="str">
        <f>(IF(H28&lt;K28,"Buy",IF(H28&gt;L28,"Sell","Hold")))</f>
        <v>Hold</v>
      </c>
      <c r="N28" s="100">
        <f ca="1">INDEX(tkCompany!tkCompany,MATCH(B28,OFFSET(tkCompany!tkCompany,0,tkCompany!$A$1-1,,1),0),tkCompany!$A$3)</f>
        <v>1.6330199241638184</v>
      </c>
      <c r="O28" s="101">
        <f ca="1">INDEX(tkCompany!tkCompany,MATCH(B28,OFFSET(tkCompany!tkCompany,0,tkCompany!$A$1-1,,1),0),tkCompany!$A$4)</f>
        <v>122.05882263183594</v>
      </c>
      <c r="P28" s="102">
        <f ca="1">INDEX(tkCompany!tkCompany,MATCH(B28,OFFSET(tkCompany!tkCompany,0,tkCompany!$A$1-1,,1),0),tkCompany!$A$5)</f>
        <v>9.66433048248291</v>
      </c>
      <c r="Q28" s="142">
        <v>59.5</v>
      </c>
      <c r="R28" s="142">
        <v>5.6</v>
      </c>
      <c r="S28" s="107" t="str">
        <f ca="1">INDEX(tkCompany!tkCompany,MATCH(B28,OFFSET(tkCompany!tkCompany,0,tkCompany!$A$1-1,,1),0),tkCompany!$A$7)</f>
        <v>UP</v>
      </c>
      <c r="T28" s="107" t="str">
        <f ca="1">INDEX(tkCompany!tkCompany,MATCH(B28,OFFSET(tkCompany!tkCompany,0,tkCompany!$A$1-1,,1),0),tkCompany!$A$8)</f>
        <v>UP</v>
      </c>
      <c r="U28" s="127">
        <f ca="1">INDEX(tkCompany!tkCompany,MATCH(B28,OFFSET(tkCompany!tkCompany,0,tkCompany!$A$1-1,,1),0),tkCompany!$A$9)</f>
        <v>8.300000190734863</v>
      </c>
      <c r="V28" s="137">
        <f ca="1">INDEX(tkCompany!tkCompany,MATCH(B28,OFFSET(tkCompany!tkCompany,0,tkCompany!$A$1-1,,1),0),tkCompany!$A$15)</f>
        <v>0.1599999964237213</v>
      </c>
      <c r="W28" s="168">
        <f>V28/H28</f>
        <v>0.002172142118776803</v>
      </c>
      <c r="X28" s="110">
        <f ca="1">INDEX(TSCompany!tSCompany,MATCH(B28,OFFSET(TSCompany!tSCompany,0,TSCompany!$A$1-1,,1),0),TSCompany!$A$2)</f>
        <v>8.899999618530273</v>
      </c>
      <c r="Y28" s="110">
        <f ca="1">INDEX(TSCompany!tSCompany,MATCH(B28,OFFSET(TSCompany!tSCompany,0,TSCompany!$A$1-1,,1),0),TSCompany!$A$5)</f>
        <v>111</v>
      </c>
      <c r="Z28" s="110">
        <f ca="1">INDEX(TSCompany!tSCompany,MATCH(B28,OFFSET(TSCompany!tSCompany,0,TSCompany!$A$1-1,,1),0),TSCompany!$A$3)</f>
        <v>61.61000061035156</v>
      </c>
      <c r="AA28" s="69">
        <v>38627</v>
      </c>
      <c r="AC28" s="118">
        <f t="shared" si="13"/>
        <v>0</v>
      </c>
      <c r="AD28" s="118">
        <f t="shared" si="14"/>
        <v>0</v>
      </c>
      <c r="AE28" s="118" t="str">
        <f t="shared" si="15"/>
        <v>Hold</v>
      </c>
      <c r="AF28" s="118" t="str">
        <f t="shared" si="4"/>
        <v>Hold</v>
      </c>
      <c r="AG28" s="116">
        <f>AVERAGE(K28,Z28)*0.97</f>
        <v>61.36947492599487</v>
      </c>
      <c r="AH28" s="120" t="str">
        <f>IF(AF28="Buy",AG28,"Hold")</f>
        <v>Hold</v>
      </c>
      <c r="AK28" s="110" t="e">
        <f ca="1">INDEX([0]!TS,MATCH(O28,OFFSET([0]!TS,0,#REF!-1,,1),0),#REF!)</f>
        <v>#REF!</v>
      </c>
      <c r="AL28" s="110" t="e">
        <f ca="1">INDEX([0]!TS,MATCH(O28,OFFSET([0]!TS,0,#REF!-1,,1),0),#REF!)</f>
        <v>#REF!</v>
      </c>
      <c r="AM28" s="157" t="e">
        <f ca="1">INDEX([0]!TS,MATCH(B28,OFFSET([0]!TS,0,#REF!-1,,1),0),#REF!)</f>
        <v>#REF!</v>
      </c>
    </row>
    <row r="29" spans="1:39" ht="16.5" thickBot="1">
      <c r="A29" s="45" t="s">
        <v>105</v>
      </c>
      <c r="B29" s="30" t="s">
        <v>106</v>
      </c>
      <c r="C29" s="31">
        <f ca="1">INDEX(tkCompany!tkCompany,MATCH(B29,OFFSET(tkCompany!tkCompany,0,tkCompany!$A$1-1,,1),0),tkCompany!$A$10)</f>
        <v>38674.54524305555</v>
      </c>
      <c r="D29" s="129">
        <f>Rank!N29</f>
        <v>3041.0321798324585</v>
      </c>
      <c r="E29" s="72" t="str">
        <f t="shared" si="3"/>
        <v>Hold</v>
      </c>
      <c r="F29" s="121" t="str">
        <f t="shared" si="5"/>
        <v>Hold</v>
      </c>
      <c r="G29" s="32" t="str">
        <f ca="1">INDEX(tkCompany!tkCompany,MATCH(B29,OFFSET(tkCompany!tkCompany,0,tkCompany!$A$1-1,,1),0),tkCompany!$A$6)</f>
        <v>Apparel Retail</v>
      </c>
      <c r="H29" s="33">
        <f ca="1">INDEX(tkCompany!tkCompany,MATCH(B29,OFFSET(tkCompany!tkCompany,0,tkCompany!$A$1-1,,1),0),tkCompany!$A$2)</f>
        <v>44.900001525878906</v>
      </c>
      <c r="I29" s="104">
        <f ca="1">INDEX(tkCompany!tkCompany,MATCH(B29,OFFSET(tkCompany!tkCompany,0,tkCompany!$A$1-1,,1),0),tkCompany!$A$13)</f>
        <v>11.300000190734863</v>
      </c>
      <c r="J29" s="104">
        <f ca="1">INDEX(tkCompany!tkCompany,MATCH(B29,OFFSET(tkCompany!tkCompany,0,tkCompany!$A$1-1,,1),0),tkCompany!$A$11)</f>
        <v>57.599998474121094</v>
      </c>
      <c r="K29" s="106">
        <f t="shared" si="8"/>
        <v>22.87499976158142</v>
      </c>
      <c r="L29" s="106">
        <f t="shared" si="6"/>
        <v>46.024998903274536</v>
      </c>
      <c r="M29" s="55" t="str">
        <f t="shared" si="9"/>
        <v>Hold</v>
      </c>
      <c r="N29" s="100">
        <f ca="1">INDEX(tkCompany!tkCompany,MATCH(B29,OFFSET(tkCompany!tkCompany,0,tkCompany!$A$1-1,,1),0),tkCompany!$A$3)</f>
        <v>0.37797605991363525</v>
      </c>
      <c r="O29" s="101">
        <f ca="1">INDEX(tkCompany!tkCompany,MATCH(B29,OFFSET(tkCompany!tkCompany,0,tkCompany!$A$1-1,,1),0),tkCompany!$A$4)</f>
        <v>211.4537353515625</v>
      </c>
      <c r="P29" s="102">
        <f ca="1">INDEX(tkCompany!tkCompany,MATCH(B29,OFFSET(tkCompany!tkCompany,0,tkCompany!$A$1-1,,1),0),tkCompany!$A$5)</f>
        <v>5.10786771774292</v>
      </c>
      <c r="Q29" s="142">
        <v>91.2</v>
      </c>
      <c r="R29" s="142">
        <v>-1.6</v>
      </c>
      <c r="S29" s="107" t="str">
        <f ca="1">INDEX(tkCompany!tkCompany,MATCH(B29,OFFSET(tkCompany!tkCompany,0,tkCompany!$A$1-1,,1),0),tkCompany!$A$7)</f>
        <v>UP</v>
      </c>
      <c r="T29" s="107" t="str">
        <f ca="1">INDEX(tkCompany!tkCompany,MATCH(B29,OFFSET(tkCompany!tkCompany,0,tkCompany!$A$1-1,,1),0),tkCompany!$A$8)</f>
        <v>DOWN</v>
      </c>
      <c r="U29" s="127">
        <f ca="1">INDEX(tkCompany!tkCompany,MATCH(B29,OFFSET(tkCompany!tkCompany,0,tkCompany!$A$1-1,,1),0),tkCompany!$A$9)</f>
        <v>48</v>
      </c>
      <c r="V29" s="137">
        <f ca="1">INDEX(tkCompany!tkCompany,MATCH(B29,OFFSET(tkCompany!tkCompany,0,tkCompany!$A$1-1,,1),0),tkCompany!$A$15)</f>
        <v>0</v>
      </c>
      <c r="W29" s="168">
        <f>V29/H29</f>
        <v>0</v>
      </c>
      <c r="X29" s="110">
        <f ca="1">INDEX(TSCompany!tSCompany,MATCH(B29,OFFSET(TSCompany!tSCompany,0,TSCompany!$A$1-1,,1),0),TSCompany!$A$2)</f>
        <v>10</v>
      </c>
      <c r="Y29" s="110">
        <f ca="1">INDEX(TSCompany!tSCompany,MATCH(B29,OFFSET(TSCompany!tSCompany,0,TSCompany!$A$1-1,,1),0),TSCompany!$A$5)</f>
        <v>216</v>
      </c>
      <c r="Z29" s="110">
        <f ca="1">INDEX(TSCompany!tSCompany,MATCH(B29,OFFSET(TSCompany!tSCompany,0,TSCompany!$A$1-1,,1),0),TSCompany!$A$3)</f>
        <v>19.510000228881836</v>
      </c>
      <c r="AA29" s="69">
        <v>38640</v>
      </c>
      <c r="AC29" s="118">
        <f t="shared" si="13"/>
        <v>0</v>
      </c>
      <c r="AD29" s="118">
        <f t="shared" si="14"/>
        <v>0</v>
      </c>
      <c r="AE29" s="118" t="str">
        <f t="shared" si="15"/>
        <v>Hold</v>
      </c>
      <c r="AF29" s="118" t="str">
        <f t="shared" si="4"/>
        <v>Hold</v>
      </c>
      <c r="AG29" s="116">
        <f>AVERAGE(K29,Z29)*0.97</f>
        <v>20.55672499537468</v>
      </c>
      <c r="AH29" s="120" t="str">
        <f t="shared" si="7"/>
        <v>Hold</v>
      </c>
      <c r="AK29" s="110" t="e">
        <f ca="1">INDEX([0]!TS,MATCH(O29,OFFSET([0]!TS,0,#REF!-1,,1),0),#REF!)</f>
        <v>#REF!</v>
      </c>
      <c r="AL29" s="110" t="e">
        <f ca="1">INDEX([0]!TS,MATCH(O29,OFFSET([0]!TS,0,#REF!-1,,1),0),#REF!)</f>
        <v>#REF!</v>
      </c>
      <c r="AM29" s="157" t="e">
        <f ca="1">INDEX([0]!TS,MATCH(B29,OFFSET([0]!TS,0,#REF!-1,,1),0),#REF!)</f>
        <v>#REF!</v>
      </c>
    </row>
    <row r="30" spans="1:39" ht="16.5" thickBot="1">
      <c r="A30" s="45" t="s">
        <v>631</v>
      </c>
      <c r="B30" s="30" t="s">
        <v>30</v>
      </c>
      <c r="C30" s="31">
        <f ca="1">INDEX(tkCompany!tkCompany,MATCH(B30,OFFSET(tkCompany!tkCompany,0,tkCompany!$A$1-1,,1),0),tkCompany!$A$10)</f>
        <v>38674.54524305555</v>
      </c>
      <c r="D30" s="129">
        <f>Rank!N30</f>
        <v>6698.347172737122</v>
      </c>
      <c r="E30" s="72" t="str">
        <f t="shared" si="3"/>
        <v>Hold</v>
      </c>
      <c r="F30" s="121" t="str">
        <f t="shared" si="5"/>
        <v>Hold</v>
      </c>
      <c r="G30" s="32" t="str">
        <f ca="1">INDEX(tkCompany!tkCompany,MATCH(B30,OFFSET(tkCompany!tkCompany,0,tkCompany!$A$1-1,,1),0),tkCompany!$A$6)</f>
        <v>Communications Equipment</v>
      </c>
      <c r="H30" s="33">
        <f ca="1">INDEX(tkCompany!tkCompany,MATCH(B30,OFFSET(tkCompany!tkCompany,0,tkCompany!$A$1-1,,1),0),tkCompany!$A$2)</f>
        <v>16.989999771118164</v>
      </c>
      <c r="I30" s="104">
        <f ca="1">INDEX(tkCompany!tkCompany,MATCH(B30,OFFSET(tkCompany!tkCompany,0,tkCompany!$A$1-1,,1),0),tkCompany!$A$13)</f>
        <v>14</v>
      </c>
      <c r="J30" s="104">
        <f ca="1">INDEX(tkCompany!tkCompany,MATCH(B30,OFFSET(tkCompany!tkCompany,0,tkCompany!$A$1-1,,1),0),tkCompany!$A$11)</f>
        <v>33.599998474121094</v>
      </c>
      <c r="K30" s="106">
        <f t="shared" si="8"/>
        <v>18.899999618530273</v>
      </c>
      <c r="L30" s="106">
        <f t="shared" si="6"/>
        <v>28.69999885559082</v>
      </c>
      <c r="M30" s="55" t="str">
        <f t="shared" si="9"/>
        <v>Buy</v>
      </c>
      <c r="N30" s="100">
        <f ca="1">INDEX(tkCompany!tkCompany,MATCH(B30,OFFSET(tkCompany!tkCompany,0,tkCompany!$A$1-1,,1),0),tkCompany!$A$3)</f>
        <v>5.5551838874816895</v>
      </c>
      <c r="O30" s="101">
        <f ca="1">INDEX(tkCompany!tkCompany,MATCH(B30,OFFSET(tkCompany!tkCompany,0,tkCompany!$A$1-1,,1),0),tkCompany!$A$4)</f>
        <v>70.90908813476562</v>
      </c>
      <c r="P30" s="102">
        <f ca="1">INDEX(tkCompany!tkCompany,MATCH(B30,OFFSET(tkCompany!tkCompany,0,tkCompany!$A$1-1,,1),0),tkCompany!$A$5)</f>
        <v>14.611759185791016</v>
      </c>
      <c r="Q30" s="142">
        <v>68.8</v>
      </c>
      <c r="R30" s="142">
        <v>21.9</v>
      </c>
      <c r="S30" s="107" t="str">
        <f ca="1">INDEX(tkCompany!tkCompany,MATCH(B30,OFFSET(tkCompany!tkCompany,0,tkCompany!$A$1-1,,1),0),tkCompany!$A$7)</f>
        <v>UP</v>
      </c>
      <c r="T30" s="107" t="str">
        <f ca="1">INDEX(tkCompany!tkCompany,MATCH(B30,OFFSET(tkCompany!tkCompany,0,tkCompany!$A$1-1,,1),0),tkCompany!$A$8)</f>
        <v>UP</v>
      </c>
      <c r="U30" s="127">
        <f ca="1">INDEX(tkCompany!tkCompany,MATCH(B30,OFFSET(tkCompany!tkCompany,0,tkCompany!$A$1-1,,1),0),tkCompany!$A$9)</f>
        <v>19.5</v>
      </c>
      <c r="V30" s="137">
        <f ca="1">INDEX(tkCompany!tkCompany,MATCH(B30,OFFSET(tkCompany!tkCompany,0,tkCompany!$A$1-1,,1),0),tkCompany!$A$15)</f>
        <v>0</v>
      </c>
      <c r="W30" s="168">
        <f>V30/H30</f>
        <v>0</v>
      </c>
      <c r="X30" s="110">
        <f ca="1">INDEX(TSCompany!tSCompany,MATCH(B30,OFFSET(TSCompany!tSCompany,0,TSCompany!$A$1-1,,1),0),TSCompany!$A$2)</f>
        <v>2.5999999046325684</v>
      </c>
      <c r="Y30" s="110">
        <f ca="1">INDEX(TSCompany!tSCompany,MATCH(B30,OFFSET(TSCompany!tSCompany,0,TSCompany!$A$1-1,,1),0),TSCompany!$A$5)</f>
        <v>47</v>
      </c>
      <c r="Z30" s="110">
        <f ca="1">INDEX(TSCompany!tSCompany,MATCH(B30,OFFSET(TSCompany!tSCompany,0,TSCompany!$A$1-1,,1),0),TSCompany!$A$3)</f>
        <v>14.680000305175781</v>
      </c>
      <c r="AA30" s="69">
        <v>38625</v>
      </c>
      <c r="AC30" s="118">
        <f t="shared" si="13"/>
        <v>0</v>
      </c>
      <c r="AD30" s="118">
        <f t="shared" si="14"/>
        <v>0</v>
      </c>
      <c r="AE30" s="118" t="str">
        <f t="shared" si="15"/>
        <v>Hold</v>
      </c>
      <c r="AF30" s="118" t="str">
        <f t="shared" si="4"/>
        <v>Hold</v>
      </c>
      <c r="AG30" s="116">
        <f>AVERAGE(K30,Z30)*0.97</f>
        <v>16.286299962997436</v>
      </c>
      <c r="AH30" s="120" t="str">
        <f t="shared" si="7"/>
        <v>Hold</v>
      </c>
      <c r="AK30" s="110" t="e">
        <f ca="1">INDEX([0]!TS,MATCH(O30,OFFSET([0]!TS,0,#REF!-1,,1),0),#REF!)</f>
        <v>#REF!</v>
      </c>
      <c r="AL30" s="110" t="e">
        <f ca="1">INDEX([0]!TS,MATCH(O30,OFFSET([0]!TS,0,#REF!-1,,1),0),#REF!)</f>
        <v>#REF!</v>
      </c>
      <c r="AM30" s="157" t="e">
        <f ca="1">INDEX([0]!TS,MATCH(B30,OFFSET([0]!TS,0,#REF!-1,,1),0),#REF!)</f>
        <v>#REF!</v>
      </c>
    </row>
    <row r="31" spans="1:39" ht="16.5" thickBot="1">
      <c r="A31" s="45" t="s">
        <v>670</v>
      </c>
      <c r="B31" s="30" t="s">
        <v>672</v>
      </c>
      <c r="C31" s="31">
        <f ca="1">INDEX(tkCompany!tkCompany,MATCH(B31,OFFSET(tkCompany!tkCompany,0,tkCompany!$A$1-1,,1),0),tkCompany!$A$10)</f>
        <v>38674.54524305555</v>
      </c>
      <c r="D31" s="129">
        <f>Rank!N31</f>
        <v>5623.135953903198</v>
      </c>
      <c r="E31" s="72" t="str">
        <f t="shared" si="3"/>
        <v>Hold</v>
      </c>
      <c r="F31" s="121" t="str">
        <f>IF(AH31="Hold","Hold",AH31)</f>
        <v>Hold</v>
      </c>
      <c r="G31" s="32" t="str">
        <f ca="1">INDEX(tkCompany!tkCompany,MATCH(B31,OFFSET(tkCompany!tkCompany,0,tkCompany!$A$1-1,,1),0),tkCompany!$A$6)</f>
        <v>Apparel, Accessories &amp; Luxur</v>
      </c>
      <c r="H31" s="33">
        <f ca="1">INDEX(tkCompany!tkCompany,MATCH(B31,OFFSET(tkCompany!tkCompany,0,tkCompany!$A$1-1,,1),0),tkCompany!$A$2)</f>
        <v>34.47999954223633</v>
      </c>
      <c r="I31" s="104">
        <f ca="1">INDEX(tkCompany!tkCompany,MATCH(B31,OFFSET(tkCompany!tkCompany,0,tkCompany!$A$1-1,,1),0),tkCompany!$A$13)</f>
        <v>14.399999618530273</v>
      </c>
      <c r="J31" s="104">
        <f ca="1">INDEX(tkCompany!tkCompany,MATCH(B31,OFFSET(tkCompany!tkCompany,0,tkCompany!$A$1-1,,1),0),tkCompany!$A$11)</f>
        <v>42.79999923706055</v>
      </c>
      <c r="K31" s="106">
        <f>I31+(J31-I31)/4</f>
        <v>21.499999523162842</v>
      </c>
      <c r="L31" s="106">
        <f>K31+2*(J31-I31)/4</f>
        <v>35.69999933242798</v>
      </c>
      <c r="M31" s="55" t="str">
        <f>(IF(H31&lt;K31,"Buy",IF(H31&gt;L31,"Sell","Hold")))</f>
        <v>Hold</v>
      </c>
      <c r="N31" s="100">
        <f ca="1">INDEX(tkCompany!tkCompany,MATCH(B31,OFFSET(tkCompany!tkCompany,0,tkCompany!$A$1-1,,1),0),tkCompany!$A$3)</f>
        <v>0.41434261202812195</v>
      </c>
      <c r="O31" s="101">
        <f ca="1">INDEX(tkCompany!tkCompany,MATCH(B31,OFFSET(tkCompany!tkCompany,0,tkCompany!$A$1-1,,1),0),tkCompany!$A$4)</f>
        <v>143.4210662841797</v>
      </c>
      <c r="P31" s="102">
        <f ca="1">INDEX(tkCompany!tkCompany,MATCH(B31,OFFSET(tkCompany!tkCompany,0,tkCompany!$A$1-1,,1),0),tkCompany!$A$5)</f>
        <v>4.417983055114746</v>
      </c>
      <c r="Q31" s="142">
        <v>87.1</v>
      </c>
      <c r="R31" s="142">
        <v>11.8</v>
      </c>
      <c r="S31" s="107" t="str">
        <f ca="1">INDEX(tkCompany!tkCompany,MATCH(B31,OFFSET(tkCompany!tkCompany,0,tkCompany!$A$1-1,,1),0),tkCompany!$A$7)</f>
        <v>UP</v>
      </c>
      <c r="T31" s="107" t="str">
        <f ca="1">INDEX(tkCompany!tkCompany,MATCH(B31,OFFSET(tkCompany!tkCompany,0,tkCompany!$A$1-1,,1),0),tkCompany!$A$8)</f>
        <v>EVEN</v>
      </c>
      <c r="U31" s="127">
        <f ca="1">INDEX(tkCompany!tkCompany,MATCH(B31,OFFSET(tkCompany!tkCompany,0,tkCompany!$A$1-1,,1),0),tkCompany!$A$9)</f>
        <v>32.70000076293945</v>
      </c>
      <c r="V31" s="137">
        <f ca="1">INDEX(tkCompany!tkCompany,MATCH(B31,OFFSET(tkCompany!tkCompany,0,tkCompany!$A$1-1,,1),0),tkCompany!$A$15)</f>
        <v>0</v>
      </c>
      <c r="W31" s="168">
        <f>V31/H31</f>
        <v>0</v>
      </c>
      <c r="X31" s="110">
        <f ca="1">INDEX(TSCompany!tSCompany,MATCH(B31,OFFSET(TSCompany!tSCompany,0,TSCompany!$A$1-1,,1),0),TSCompany!$A$2)</f>
        <v>9.5</v>
      </c>
      <c r="Y31" s="110">
        <f ca="1">INDEX(TSCompany!tSCompany,MATCH(B31,OFFSET(TSCompany!tSCompany,0,TSCompany!$A$1-1,,1),0),TSCompany!$A$5)</f>
        <v>144</v>
      </c>
      <c r="Z31" s="110">
        <f ca="1">INDEX(TSCompany!tSCompany,MATCH(B31,OFFSET(TSCompany!tSCompany,0,TSCompany!$A$1-1,,1),0),TSCompany!$A$3)</f>
        <v>26.610000610351562</v>
      </c>
      <c r="AA31" s="69">
        <v>38666</v>
      </c>
      <c r="AC31" s="118">
        <f t="shared" si="13"/>
        <v>0</v>
      </c>
      <c r="AD31" s="118">
        <f t="shared" si="14"/>
        <v>0</v>
      </c>
      <c r="AE31" s="118" t="str">
        <f t="shared" si="15"/>
        <v>Hold</v>
      </c>
      <c r="AF31" s="118" t="str">
        <f t="shared" si="4"/>
        <v>Hold</v>
      </c>
      <c r="AG31" s="116">
        <f>AVERAGE(K31,Z31)*0.97</f>
        <v>23.333350064754484</v>
      </c>
      <c r="AH31" s="120" t="str">
        <f>IF(AF31="Buy",AG31,"Hold")</f>
        <v>Hold</v>
      </c>
      <c r="AK31" s="110" t="e">
        <f ca="1">INDEX([0]!TS,MATCH(O31,OFFSET([0]!TS,0,#REF!-1,,1),0),#REF!)</f>
        <v>#REF!</v>
      </c>
      <c r="AL31" s="110" t="e">
        <f ca="1">INDEX([0]!TS,MATCH(O31,OFFSET([0]!TS,0,#REF!-1,,1),0),#REF!)</f>
        <v>#REF!</v>
      </c>
      <c r="AM31" s="157" t="e">
        <f ca="1">INDEX([0]!TS,MATCH(B31,OFFSET([0]!TS,0,#REF!-1,,1),0),#REF!)</f>
        <v>#REF!</v>
      </c>
    </row>
    <row r="32" spans="1:39" ht="16.5" thickBot="1">
      <c r="A32" s="45" t="s">
        <v>647</v>
      </c>
      <c r="B32" s="30" t="s">
        <v>648</v>
      </c>
      <c r="C32" s="31">
        <f ca="1">INDEX(tkCompany!tkCompany,MATCH(B32,OFFSET(tkCompany!tkCompany,0,tkCompany!$A$1-1,,1),0),tkCompany!$A$10)</f>
        <v>38674.54524305555</v>
      </c>
      <c r="D32" s="129">
        <f>Rank!N32</f>
        <v>3956.8585622837045</v>
      </c>
      <c r="E32" s="72" t="str">
        <f t="shared" si="3"/>
        <v>Hold</v>
      </c>
      <c r="F32" s="121" t="str">
        <f>IF(AH32="Hold","Hold",AH32)</f>
        <v>Hold</v>
      </c>
      <c r="G32" s="32" t="str">
        <f ca="1">INDEX(tkCompany!tkCompany,MATCH(B32,OFFSET(tkCompany!tkCompany,0,tkCompany!$A$1-1,,1),0),tkCompany!$A$6)</f>
        <v>Household Products</v>
      </c>
      <c r="H32" s="33">
        <f ca="1">INDEX(tkCompany!tkCompany,MATCH(B32,OFFSET(tkCompany!tkCompany,0,tkCompany!$A$1-1,,1),0),tkCompany!$A$2)</f>
        <v>53.88999938964844</v>
      </c>
      <c r="I32" s="104">
        <f ca="1">INDEX(tkCompany!tkCompany,MATCH(B32,OFFSET(tkCompany!tkCompany,0,tkCompany!$A$1-1,,1),0),tkCompany!$A$13)</f>
        <v>37.099998474121094</v>
      </c>
      <c r="J32" s="104">
        <f ca="1">INDEX(tkCompany!tkCompany,MATCH(B32,OFFSET(tkCompany!tkCompany,0,tkCompany!$A$1-1,,1),0),tkCompany!$A$11)</f>
        <v>74.4000015258789</v>
      </c>
      <c r="K32" s="106">
        <f>I32+(J32-I32)/4</f>
        <v>46.42499923706055</v>
      </c>
      <c r="L32" s="106">
        <f>K32+2*(J32-I32)/4</f>
        <v>65.07500076293945</v>
      </c>
      <c r="M32" s="55" t="str">
        <f>(IF(H32&lt;K32,"Buy",IF(H32&gt;L32,"Sell","Hold")))</f>
        <v>Hold</v>
      </c>
      <c r="N32" s="100">
        <f ca="1">INDEX(tkCompany!tkCompany,MATCH(B32,OFFSET(tkCompany!tkCompany,0,tkCompany!$A$1-1,,1),0),tkCompany!$A$3)</f>
        <v>1.2215604782104492</v>
      </c>
      <c r="O32" s="101">
        <f ca="1">INDEX(tkCompany!tkCompany,MATCH(B32,OFFSET(tkCompany!tkCompany,0,tkCompany!$A$1-1,,1),0),tkCompany!$A$4)</f>
        <v>81.78295135498047</v>
      </c>
      <c r="P32" s="102">
        <f ca="1">INDEX(tkCompany!tkCompany,MATCH(B32,OFFSET(tkCompany!tkCompany,0,tkCompany!$A$1-1,,1),0),tkCompany!$A$5)</f>
        <v>8.48779296875</v>
      </c>
      <c r="Q32" s="142">
        <v>80.2</v>
      </c>
      <c r="R32" s="142">
        <v>15.2</v>
      </c>
      <c r="S32" s="107" t="str">
        <f ca="1">INDEX(tkCompany!tkCompany,MATCH(B32,OFFSET(tkCompany!tkCompany,0,tkCompany!$A$1-1,,1),0),tkCompany!$A$7)</f>
        <v>UP</v>
      </c>
      <c r="T32" s="107" t="str">
        <f ca="1">INDEX(tkCompany!tkCompany,MATCH(B32,OFFSET(tkCompany!tkCompany,0,tkCompany!$A$1-1,,1),0),tkCompany!$A$8)</f>
        <v>DOWN</v>
      </c>
      <c r="U32" s="127">
        <f ca="1">INDEX(tkCompany!tkCompany,MATCH(B32,OFFSET(tkCompany!tkCompany,0,tkCompany!$A$1-1,,1),0),tkCompany!$A$9)</f>
        <v>21.100000381469727</v>
      </c>
      <c r="V32" s="137">
        <f ca="1">INDEX(tkCompany!tkCompany,MATCH(B32,OFFSET(tkCompany!tkCompany,0,tkCompany!$A$1-1,,1),0),tkCompany!$A$15)</f>
        <v>1.159999966621399</v>
      </c>
      <c r="W32" s="168">
        <f>V32/H32</f>
        <v>0.021525328999061368</v>
      </c>
      <c r="X32" s="110">
        <f ca="1">INDEX(TSCompany!tSCompany,MATCH(B32,OFFSET(TSCompany!tSCompany,0,TSCompany!$A$1-1,,1),0),TSCompany!$A$2)</f>
        <v>2.0999999046325684</v>
      </c>
      <c r="Y32" s="110">
        <f ca="1">INDEX(TSCompany!tSCompany,MATCH(B32,OFFSET(TSCompany!tSCompany,0,TSCompany!$A$1-1,,1),0),TSCompany!$A$5)</f>
        <v>74</v>
      </c>
      <c r="Z32" s="110">
        <f ca="1">INDEX(TSCompany!tSCompany,MATCH(B32,OFFSET(TSCompany!tSCompany,0,TSCompany!$A$1-1,,1),0),TSCompany!$A$3)</f>
        <v>36.16999816894531</v>
      </c>
      <c r="AA32" s="69">
        <v>38649</v>
      </c>
      <c r="AC32" s="118">
        <f t="shared" si="13"/>
        <v>0</v>
      </c>
      <c r="AD32" s="118">
        <f t="shared" si="14"/>
        <v>0</v>
      </c>
      <c r="AE32" s="118" t="str">
        <f t="shared" si="15"/>
        <v>Hold</v>
      </c>
      <c r="AF32" s="118" t="str">
        <f t="shared" si="4"/>
        <v>Hold</v>
      </c>
      <c r="AG32" s="116">
        <f>AVERAGE(K32,Z32)*0.97</f>
        <v>40.05857374191284</v>
      </c>
      <c r="AH32" s="120" t="str">
        <f>IF(AF32="Buy",AG32,"Hold")</f>
        <v>Hold</v>
      </c>
      <c r="AK32" s="110" t="e">
        <f ca="1">INDEX([0]!TS,MATCH(O32,OFFSET([0]!TS,0,#REF!-1,,1),0),#REF!)</f>
        <v>#REF!</v>
      </c>
      <c r="AL32" s="110" t="e">
        <f ca="1">INDEX([0]!TS,MATCH(O32,OFFSET([0]!TS,0,#REF!-1,,1),0),#REF!)</f>
        <v>#REF!</v>
      </c>
      <c r="AM32" s="157" t="e">
        <f ca="1">INDEX([0]!TS,MATCH(B32,OFFSET([0]!TS,0,#REF!-1,,1),0),#REF!)</f>
        <v>#REF!</v>
      </c>
    </row>
    <row r="33" spans="1:39" ht="16.5" thickBot="1">
      <c r="A33" s="45" t="s">
        <v>528</v>
      </c>
      <c r="B33" s="30" t="s">
        <v>530</v>
      </c>
      <c r="C33" s="31">
        <f ca="1">INDEX(tkCompany!tkCompany,MATCH(B33,OFFSET(tkCompany!tkCompany,0,tkCompany!$A$1-1,,1),0),tkCompany!$A$10)</f>
        <v>38674.54524305555</v>
      </c>
      <c r="D33" s="129">
        <f>Rank!N33</f>
        <v>3250.106869697571</v>
      </c>
      <c r="E33" s="72" t="str">
        <f t="shared" si="3"/>
        <v>Hold</v>
      </c>
      <c r="F33" s="121" t="str">
        <f>IF(AH33="Hold","Hold",AH33)</f>
        <v>Hold</v>
      </c>
      <c r="G33" s="32" t="str">
        <f ca="1">INDEX(tkCompany!tkCompany,MATCH(B33,OFFSET(tkCompany!tkCompany,0,tkCompany!$A$1-1,,1),0),tkCompany!$A$6)</f>
        <v>Apparel, Accessories &amp; Luxur</v>
      </c>
      <c r="H33" s="33">
        <f ca="1">INDEX(tkCompany!tkCompany,MATCH(B33,OFFSET(tkCompany!tkCompany,0,tkCompany!$A$1-1,,1),0),tkCompany!$A$2)</f>
        <v>45.380001068115234</v>
      </c>
      <c r="I33" s="104">
        <f ca="1">INDEX(tkCompany!tkCompany,MATCH(B33,OFFSET(tkCompany!tkCompany,0,tkCompany!$A$1-1,,1),0),tkCompany!$A$13)</f>
        <v>32.5</v>
      </c>
      <c r="J33" s="104">
        <f ca="1">INDEX(tkCompany!tkCompany,MATCH(B33,OFFSET(tkCompany!tkCompany,0,tkCompany!$A$1-1,,1),0),tkCompany!$A$11)</f>
        <v>80</v>
      </c>
      <c r="K33" s="106">
        <f>I33+(J33-I33)/4</f>
        <v>44.375</v>
      </c>
      <c r="L33" s="106">
        <f>K33+2*(J33-I33)/4</f>
        <v>68.125</v>
      </c>
      <c r="M33" s="55" t="str">
        <f>(IF(H33&lt;K33,"Buy",IF(H33&gt;L33,"Sell","Hold")))</f>
        <v>Hold</v>
      </c>
      <c r="N33" s="100">
        <f ca="1">INDEX(tkCompany!tkCompany,MATCH(B33,OFFSET(tkCompany!tkCompany,0,tkCompany!$A$1-1,,1),0),tkCompany!$A$3)</f>
        <v>2.6878879070281982</v>
      </c>
      <c r="O33" s="101">
        <f ca="1">INDEX(tkCompany!tkCompany,MATCH(B33,OFFSET(tkCompany!tkCompany,0,tkCompany!$A$1-1,,1),0),tkCompany!$A$4)</f>
        <v>89.1719741821289</v>
      </c>
      <c r="P33" s="102">
        <f ca="1">INDEX(tkCompany!tkCompany,MATCH(B33,OFFSET(tkCompany!tkCompany,0,tkCompany!$A$1-1,,1),0),tkCompany!$A$5)</f>
        <v>12.00698184967041</v>
      </c>
      <c r="Q33" s="142">
        <v>62.3</v>
      </c>
      <c r="R33" s="142">
        <v>14.7</v>
      </c>
      <c r="S33" s="107" t="str">
        <f ca="1">INDEX(tkCompany!tkCompany,MATCH(B33,OFFSET(tkCompany!tkCompany,0,tkCompany!$A$1-1,,1),0),tkCompany!$A$7)</f>
        <v>UP</v>
      </c>
      <c r="T33" s="107" t="str">
        <f ca="1">INDEX(tkCompany!tkCompany,MATCH(B33,OFFSET(tkCompany!tkCompany,0,tkCompany!$A$1-1,,1),0),tkCompany!$A$8)</f>
        <v>DOWN</v>
      </c>
      <c r="U33" s="127">
        <f ca="1">INDEX(tkCompany!tkCompany,MATCH(B33,OFFSET(tkCompany!tkCompany,0,tkCompany!$A$1-1,,1),0),tkCompany!$A$9)</f>
        <v>14</v>
      </c>
      <c r="V33" s="137">
        <f ca="1">INDEX(tkCompany!tkCompany,MATCH(B33,OFFSET(tkCompany!tkCompany,0,tkCompany!$A$1-1,,1),0),tkCompany!$A$15)</f>
        <v>0</v>
      </c>
      <c r="W33" s="168">
        <f>V33/H33</f>
        <v>0</v>
      </c>
      <c r="X33" s="110">
        <f ca="1">INDEX(TSCompany!tSCompany,MATCH(B33,OFFSET(TSCompany!tSCompany,0,TSCompany!$A$1-1,,1),0),TSCompany!$A$2)</f>
        <v>2.5999999046325684</v>
      </c>
      <c r="Y33" s="110">
        <f ca="1">INDEX(TSCompany!tSCompany,MATCH(B33,OFFSET(TSCompany!tSCompany,0,TSCompany!$A$1-1,,1),0),TSCompany!$A$5)</f>
        <v>100</v>
      </c>
      <c r="Z33" s="110">
        <f ca="1">INDEX(TSCompany!tSCompany,MATCH(B33,OFFSET(TSCompany!tSCompany,0,TSCompany!$A$1-1,,1),0),TSCompany!$A$3)</f>
        <v>47.16999816894531</v>
      </c>
      <c r="AA33" s="69">
        <v>38670</v>
      </c>
      <c r="AC33" s="118">
        <f t="shared" si="13"/>
        <v>0</v>
      </c>
      <c r="AD33" s="118">
        <f t="shared" si="14"/>
        <v>0</v>
      </c>
      <c r="AE33" s="118" t="str">
        <f t="shared" si="15"/>
        <v>Hold</v>
      </c>
      <c r="AF33" s="118" t="str">
        <f t="shared" si="4"/>
        <v>Hold</v>
      </c>
      <c r="AG33" s="116">
        <f>AVERAGE(K33,Z33)*0.97</f>
        <v>44.399324111938476</v>
      </c>
      <c r="AH33" s="120" t="str">
        <f>IF(AF33="Buy",AG33,"Hold")</f>
        <v>Hold</v>
      </c>
      <c r="AK33" s="110" t="e">
        <f ca="1">INDEX([0]!TS,MATCH(O33,OFFSET([0]!TS,0,#REF!-1,,1),0),#REF!)</f>
        <v>#REF!</v>
      </c>
      <c r="AL33" s="110" t="e">
        <f ca="1">INDEX([0]!TS,MATCH(O33,OFFSET([0]!TS,0,#REF!-1,,1),0),#REF!)</f>
        <v>#REF!</v>
      </c>
      <c r="AM33" s="157" t="e">
        <f ca="1">INDEX([0]!TS,MATCH(B33,OFFSET([0]!TS,0,#REF!-1,,1),0),#REF!)</f>
        <v>#REF!</v>
      </c>
    </row>
    <row r="34" spans="1:39" ht="16.5" thickBot="1">
      <c r="A34" s="45" t="s">
        <v>582</v>
      </c>
      <c r="B34" s="30" t="s">
        <v>583</v>
      </c>
      <c r="C34" s="31">
        <f ca="1">INDEX(tkCompany!tkCompany,MATCH(B34,OFFSET(tkCompany!tkCompany,0,tkCompany!$A$1-1,,1),0),tkCompany!$A$10)</f>
        <v>38674.54524305555</v>
      </c>
      <c r="D34" s="129">
        <f>Rank!N34</f>
        <v>4255.761719742555</v>
      </c>
      <c r="E34" s="72" t="str">
        <f t="shared" si="3"/>
        <v>Hold</v>
      </c>
      <c r="F34" s="121" t="str">
        <f>IF(AH34="Hold","Hold",AH34)</f>
        <v>Hold</v>
      </c>
      <c r="G34" s="32" t="str">
        <f ca="1">INDEX(tkCompany!tkCompany,MATCH(B34,OFFSET(tkCompany!tkCompany,0,tkCompany!$A$1-1,,1),0),tkCompany!$A$6)</f>
        <v>Health Care Facilities</v>
      </c>
      <c r="H34" s="33">
        <f ca="1">INDEX(tkCompany!tkCompany,MATCH(B34,OFFSET(tkCompany!tkCompany,0,tkCompany!$A$1-1,,1),0),tkCompany!$A$2)</f>
        <v>38.560001373291016</v>
      </c>
      <c r="I34" s="104">
        <f ca="1">INDEX(tkCompany!tkCompany,MATCH(B34,OFFSET(tkCompany!tkCompany,0,tkCompany!$A$1-1,,1),0),tkCompany!$A$13)</f>
        <v>25.5</v>
      </c>
      <c r="J34" s="104">
        <f ca="1">INDEX(tkCompany!tkCompany,MATCH(B34,OFFSET(tkCompany!tkCompany,0,tkCompany!$A$1-1,,1),0),tkCompany!$A$11)</f>
        <v>81.5999984741211</v>
      </c>
      <c r="K34" s="106">
        <f>I34+(J34-I34)/4</f>
        <v>39.52499961853027</v>
      </c>
      <c r="L34" s="106">
        <f>K34+2*(J34-I34)/4</f>
        <v>67.57499885559082</v>
      </c>
      <c r="M34" s="55" t="str">
        <f>(IF(H34&lt;K34,"Buy",IF(H34&gt;L34,"Sell","Hold")))</f>
        <v>Buy</v>
      </c>
      <c r="N34" s="100">
        <f ca="1">INDEX(tkCompany!tkCompany,MATCH(B34,OFFSET(tkCompany!tkCompany,0,tkCompany!$A$1-1,,1),0),tkCompany!$A$3)</f>
        <v>3.295558452606201</v>
      </c>
      <c r="O34" s="101">
        <f ca="1">INDEX(tkCompany!tkCompany,MATCH(B34,OFFSET(tkCompany!tkCompany,0,tkCompany!$A$1-1,,1),0),tkCompany!$A$4)</f>
        <v>105.78947448730469</v>
      </c>
      <c r="P34" s="102">
        <f ca="1">INDEX(tkCompany!tkCompany,MATCH(B34,OFFSET(tkCompany!tkCompany,0,tkCompany!$A$1-1,,1),0),tkCompany!$A$5)</f>
        <v>16.174449920654297</v>
      </c>
      <c r="Q34" s="142">
        <v>42.2</v>
      </c>
      <c r="R34" s="142">
        <v>11.9</v>
      </c>
      <c r="S34" s="107" t="str">
        <f ca="1">INDEX(tkCompany!tkCompany,MATCH(B34,OFFSET(tkCompany!tkCompany,0,tkCompany!$A$1-1,,1),0),tkCompany!$A$7)</f>
        <v>UP</v>
      </c>
      <c r="T34" s="107" t="str">
        <f ca="1">INDEX(tkCompany!tkCompany,MATCH(B34,OFFSET(tkCompany!tkCompany,0,tkCompany!$A$1-1,,1),0),tkCompany!$A$8)</f>
        <v>UP</v>
      </c>
      <c r="U34" s="127">
        <f ca="1">INDEX(tkCompany!tkCompany,MATCH(B34,OFFSET(tkCompany!tkCompany,0,tkCompany!$A$1-1,,1),0),tkCompany!$A$9)</f>
        <v>20.100000381469727</v>
      </c>
      <c r="V34" s="137">
        <f ca="1">INDEX(tkCompany!tkCompany,MATCH(B34,OFFSET(tkCompany!tkCompany,0,tkCompany!$A$1-1,,1),0),tkCompany!$A$15)</f>
        <v>0</v>
      </c>
      <c r="W34" s="168">
        <f>V34/H34</f>
        <v>0</v>
      </c>
      <c r="X34" s="110">
        <f ca="1">INDEX(TSCompany!tSCompany,MATCH(B34,OFFSET(TSCompany!tSCompany,0,TSCompany!$A$1-1,,1),0),TSCompany!$A$2)</f>
        <v>2.5999999046325684</v>
      </c>
      <c r="Y34" s="110">
        <f ca="1">INDEX(TSCompany!tSCompany,MATCH(B34,OFFSET(TSCompany!tSCompany,0,TSCompany!$A$1-1,,1),0),TSCompany!$A$5)</f>
        <v>73</v>
      </c>
      <c r="Z34" s="110">
        <f ca="1">INDEX(TSCompany!tSCompany,MATCH(B34,OFFSET(TSCompany!tSCompany,0,TSCompany!$A$1-1,,1),0),TSCompany!$A$3)</f>
        <v>23.969999313354492</v>
      </c>
      <c r="AA34" s="69">
        <v>38618</v>
      </c>
      <c r="AC34" s="118">
        <f t="shared" si="13"/>
        <v>0</v>
      </c>
      <c r="AD34" s="118">
        <f t="shared" si="14"/>
        <v>0</v>
      </c>
      <c r="AE34" s="118" t="str">
        <f t="shared" si="15"/>
        <v>Hold</v>
      </c>
      <c r="AF34" s="118" t="str">
        <f t="shared" si="4"/>
        <v>Hold</v>
      </c>
      <c r="AG34" s="116">
        <f>AVERAGE(K34,Z34)*0.97</f>
        <v>30.79507448196411</v>
      </c>
      <c r="AH34" s="120" t="str">
        <f>IF(AF34="Buy",AG34,"Hold")</f>
        <v>Hold</v>
      </c>
      <c r="AK34" s="110" t="e">
        <f ca="1">INDEX([0]!TS,MATCH(O34,OFFSET([0]!TS,0,#REF!-1,,1),0),#REF!)</f>
        <v>#REF!</v>
      </c>
      <c r="AL34" s="110" t="e">
        <f ca="1">INDEX([0]!TS,MATCH(O34,OFFSET([0]!TS,0,#REF!-1,,1),0),#REF!)</f>
        <v>#REF!</v>
      </c>
      <c r="AM34" s="157" t="e">
        <f ca="1">INDEX([0]!TS,MATCH(B34,OFFSET([0]!TS,0,#REF!-1,,1),0),#REF!)</f>
        <v>#REF!</v>
      </c>
    </row>
    <row r="35" spans="1:39" ht="16.5" thickBot="1">
      <c r="A35" s="45" t="s">
        <v>545</v>
      </c>
      <c r="B35" s="30" t="s">
        <v>546</v>
      </c>
      <c r="C35" s="31">
        <f ca="1">INDEX(tkCompany!tkCompany,MATCH(B35,OFFSET(tkCompany!tkCompany,0,tkCompany!$A$1-1,,1),0),tkCompany!$A$10)</f>
        <v>38674.54524305555</v>
      </c>
      <c r="D35" s="129">
        <f>Rank!N35</f>
        <v>3504.9440583771393</v>
      </c>
      <c r="E35" s="72" t="str">
        <f t="shared" si="3"/>
        <v>Hold</v>
      </c>
      <c r="F35" s="121" t="str">
        <f>IF(AH35="Hold","Hold",AH35)</f>
        <v>Hold</v>
      </c>
      <c r="G35" s="32" t="str">
        <f ca="1">INDEX(tkCompany!tkCompany,MATCH(B35,OFFSET(tkCompany!tkCompany,0,tkCompany!$A$1-1,,1),0),tkCompany!$A$6)</f>
        <v>Health Care Supplies</v>
      </c>
      <c r="H35" s="33">
        <f ca="1">INDEX(tkCompany!tkCompany,MATCH(B35,OFFSET(tkCompany!tkCompany,0,tkCompany!$A$1-1,,1),0),tkCompany!$A$2)</f>
        <v>72.30000305175781</v>
      </c>
      <c r="I35" s="104">
        <f ca="1">INDEX(tkCompany!tkCompany,MATCH(B35,OFFSET(tkCompany!tkCompany,0,tkCompany!$A$1-1,,1),0),tkCompany!$A$13)</f>
        <v>40.099998474121094</v>
      </c>
      <c r="J35" s="104">
        <f ca="1">INDEX(tkCompany!tkCompany,MATCH(B35,OFFSET(tkCompany!tkCompany,0,tkCompany!$A$1-1,,1),0),tkCompany!$A$11)</f>
        <v>150.6999969482422</v>
      </c>
      <c r="K35" s="106">
        <f>I35+(J35-I35)/4</f>
        <v>67.74999809265137</v>
      </c>
      <c r="L35" s="106">
        <f>K35+2*(J35-I35)/4</f>
        <v>123.04999732971191</v>
      </c>
      <c r="M35" s="55" t="str">
        <f>(IF(H35&lt;K35,"Buy",IF(H35&gt;L35,"Sell","Hold")))</f>
        <v>Hold</v>
      </c>
      <c r="N35" s="100">
        <f ca="1">INDEX(tkCompany!tkCompany,MATCH(B35,OFFSET(tkCompany!tkCompany,0,tkCompany!$A$1-1,,1),0),tkCompany!$A$3)</f>
        <v>2.434782028198242</v>
      </c>
      <c r="O35" s="101">
        <f ca="1">INDEX(tkCompany!tkCompany,MATCH(B35,OFFSET(tkCompany!tkCompany,0,tkCompany!$A$1-1,,1),0),tkCompany!$A$4)</f>
        <v>130.81394958496094</v>
      </c>
      <c r="P35" s="102">
        <f ca="1">INDEX(tkCompany!tkCompany,MATCH(B35,OFFSET(tkCompany!tkCompany,0,tkCompany!$A$1-1,,1),0),tkCompany!$A$5)</f>
        <v>15.957830429077148</v>
      </c>
      <c r="Q35" s="142">
        <v>64.9</v>
      </c>
      <c r="R35" s="142">
        <v>9.1</v>
      </c>
      <c r="S35" s="107" t="str">
        <f ca="1">INDEX(tkCompany!tkCompany,MATCH(B35,OFFSET(tkCompany!tkCompany,0,tkCompany!$A$1-1,,1),0),tkCompany!$A$7)</f>
        <v>UP</v>
      </c>
      <c r="T35" s="107" t="str">
        <f ca="1">INDEX(tkCompany!tkCompany,MATCH(B35,OFFSET(tkCompany!tkCompany,0,tkCompany!$A$1-1,,1),0),tkCompany!$A$8)</f>
        <v>EVEN</v>
      </c>
      <c r="U35" s="127">
        <f ca="1">INDEX(tkCompany!tkCompany,MATCH(B35,OFFSET(tkCompany!tkCompany,0,tkCompany!$A$1-1,,1),0),tkCompany!$A$9)</f>
        <v>22.5</v>
      </c>
      <c r="V35" s="137">
        <f ca="1">INDEX(tkCompany!tkCompany,MATCH(B35,OFFSET(tkCompany!tkCompany,0,tkCompany!$A$1-1,,1),0),tkCompany!$A$15)</f>
        <v>0.05999999865889549</v>
      </c>
      <c r="W35" s="168">
        <f>V35/H35</f>
        <v>0.0008298754650942815</v>
      </c>
      <c r="X35" s="110">
        <f ca="1">INDEX(TSCompany!tSCompany,MATCH(B35,OFFSET(TSCompany!tSCompany,0,TSCompany!$A$1-1,,1),0),TSCompany!$A$2)</f>
        <v>3.200000047683716</v>
      </c>
      <c r="Y35" s="110">
        <f ca="1">INDEX(TSCompany!tSCompany,MATCH(B35,OFFSET(TSCompany!tSCompany,0,TSCompany!$A$1-1,,1),0),TSCompany!$A$5)</f>
        <v>144</v>
      </c>
      <c r="Z35" s="110">
        <f ca="1">INDEX(TSCompany!tSCompany,MATCH(B35,OFFSET(TSCompany!tSCompany,0,TSCompany!$A$1-1,,1),0),TSCompany!$A$3)</f>
        <v>26.280000686645508</v>
      </c>
      <c r="AA35" s="69">
        <v>38643</v>
      </c>
      <c r="AC35" s="118">
        <f t="shared" si="13"/>
        <v>0</v>
      </c>
      <c r="AD35" s="118">
        <f t="shared" si="14"/>
        <v>0</v>
      </c>
      <c r="AE35" s="118" t="str">
        <f t="shared" si="15"/>
        <v>Hold</v>
      </c>
      <c r="AF35" s="118" t="str">
        <f t="shared" si="4"/>
        <v>Hold</v>
      </c>
      <c r="AG35" s="116">
        <f>AVERAGE(K35,Z35)*0.97</f>
        <v>45.604549407958984</v>
      </c>
      <c r="AH35" s="120" t="str">
        <f>IF(AF35="Buy",AG35,"Hold")</f>
        <v>Hold</v>
      </c>
      <c r="AK35" s="110" t="e">
        <f ca="1">INDEX([0]!TS,MATCH(O35,OFFSET([0]!TS,0,#REF!-1,,1),0),#REF!)</f>
        <v>#REF!</v>
      </c>
      <c r="AL35" s="110" t="e">
        <f ca="1">INDEX([0]!TS,MATCH(O35,OFFSET([0]!TS,0,#REF!-1,,1),0),#REF!)</f>
        <v>#REF!</v>
      </c>
      <c r="AM35" s="157" t="e">
        <f ca="1">INDEX([0]!TS,MATCH(B35,OFFSET([0]!TS,0,#REF!-1,,1),0),#REF!)</f>
        <v>#REF!</v>
      </c>
    </row>
    <row r="36" spans="1:39" ht="16.5" thickBot="1">
      <c r="A36" s="45" t="s">
        <v>664</v>
      </c>
      <c r="B36" s="30" t="s">
        <v>122</v>
      </c>
      <c r="C36" s="31">
        <f ca="1">INDEX(tkCompany!tkCompany,MATCH(B36,OFFSET(tkCompany!tkCompany,0,tkCompany!$A$1-1,,1),0),tkCompany!$A$10)</f>
        <v>38674.54524305555</v>
      </c>
      <c r="D36" s="129">
        <f>Rank!N36</f>
        <v>7749.674696514339</v>
      </c>
      <c r="E36" s="72" t="str">
        <f t="shared" si="3"/>
        <v>Hold Plus</v>
      </c>
      <c r="F36" s="121">
        <f t="shared" si="5"/>
        <v>27.484950037002562</v>
      </c>
      <c r="G36" s="32" t="str">
        <f ca="1">INDEX(tkCompany!tkCompany,MATCH(B36,OFFSET(tkCompany!tkCompany,0,tkCompany!$A$1-1,,1),0),tkCompany!$A$6)</f>
        <v>Regional Banks</v>
      </c>
      <c r="H36" s="33">
        <f ca="1">INDEX(tkCompany!tkCompany,MATCH(B36,OFFSET(tkCompany!tkCompany,0,tkCompany!$A$1-1,,1),0),tkCompany!$A$2)</f>
        <v>33.130001068115234</v>
      </c>
      <c r="I36" s="104">
        <f ca="1">INDEX(tkCompany!tkCompany,MATCH(B36,OFFSET(tkCompany!tkCompany,0,tkCompany!$A$1-1,,1),0),tkCompany!$A$13)</f>
        <v>17.799999237060547</v>
      </c>
      <c r="J36" s="104">
        <f ca="1">INDEX(tkCompany!tkCompany,MATCH(B36,OFFSET(tkCompany!tkCompany,0,tkCompany!$A$1-1,,1),0),tkCompany!$A$11)</f>
        <v>54.20000076293945</v>
      </c>
      <c r="K36" s="106">
        <f t="shared" si="8"/>
        <v>26.899999618530273</v>
      </c>
      <c r="L36" s="106">
        <f t="shared" si="6"/>
        <v>45.10000038146973</v>
      </c>
      <c r="M36" s="55" t="str">
        <f t="shared" si="9"/>
        <v>Hold</v>
      </c>
      <c r="N36" s="100">
        <f ca="1">INDEX(tkCompany!tkCompany,MATCH(B36,OFFSET(tkCompany!tkCompany,0,tkCompany!$A$1-1,,1),0),tkCompany!$A$3)</f>
        <v>1.3744289875030518</v>
      </c>
      <c r="O36" s="101">
        <f ca="1">INDEX(tkCompany!tkCompany,MATCH(B36,OFFSET(tkCompany!tkCompany,0,tkCompany!$A$1-1,,1),0),tkCompany!$A$4)</f>
        <v>93.87754821777344</v>
      </c>
      <c r="P36" s="102">
        <f ca="1">INDEX(tkCompany!tkCompany,MATCH(B36,OFFSET(tkCompany!tkCompany,0,tkCompany!$A$1-1,,1),0),tkCompany!$A$5)</f>
        <v>12.012405395507812</v>
      </c>
      <c r="Q36" s="142">
        <v>77.5</v>
      </c>
      <c r="R36" s="142">
        <v>15.9</v>
      </c>
      <c r="S36" s="107" t="str">
        <f ca="1">INDEX(tkCompany!tkCompany,MATCH(B36,OFFSET(tkCompany!tkCompany,0,tkCompany!$A$1-1,,1),0),tkCompany!$A$7)</f>
        <v>UP</v>
      </c>
      <c r="T36" s="107" t="str">
        <f ca="1">INDEX(tkCompany!tkCompany,MATCH(B36,OFFSET(tkCompany!tkCompany,0,tkCompany!$A$1-1,,1),0),tkCompany!$A$8)</f>
        <v>EVEN</v>
      </c>
      <c r="U36" s="127">
        <f ca="1">INDEX(tkCompany!tkCompany,MATCH(B36,OFFSET(tkCompany!tkCompany,0,tkCompany!$A$1-1,,1),0),tkCompany!$A$9)</f>
        <v>18.399999618530273</v>
      </c>
      <c r="V36" s="137">
        <f ca="1">INDEX(tkCompany!tkCompany,MATCH(B36,OFFSET(tkCompany!tkCompany,0,tkCompany!$A$1-1,,1),0),tkCompany!$A$15)</f>
        <v>0.4399999976158142</v>
      </c>
      <c r="W36" s="168">
        <f>V36/H36</f>
        <v>0.013281013686391825</v>
      </c>
      <c r="X36" s="110">
        <f ca="1">INDEX(TSCompany!tSCompany,MATCH(B36,OFFSET(TSCompany!tSCompany,0,TSCompany!$A$1-1,,1),0),TSCompany!$A$2)</f>
        <v>9.5</v>
      </c>
      <c r="Y36" s="110">
        <f ca="1">INDEX(TSCompany!tSCompany,MATCH(B36,OFFSET(TSCompany!tSCompany,0,TSCompany!$A$1-1,,1),0),TSCompany!$A$5)</f>
        <v>102</v>
      </c>
      <c r="Z36" s="110">
        <f ca="1">INDEX(TSCompany!tSCompany,MATCH(B36,OFFSET(TSCompany!tSCompany,0,TSCompany!$A$1-1,,1),0),TSCompany!$A$3)</f>
        <v>29.770000457763672</v>
      </c>
      <c r="AA36" s="69">
        <v>38670</v>
      </c>
      <c r="AC36" s="118">
        <f t="shared" si="13"/>
        <v>1</v>
      </c>
      <c r="AD36" s="118">
        <f t="shared" si="14"/>
        <v>0</v>
      </c>
      <c r="AE36" s="118">
        <f t="shared" si="15"/>
        <v>1</v>
      </c>
      <c r="AF36" s="118" t="str">
        <f t="shared" si="4"/>
        <v>Buy</v>
      </c>
      <c r="AG36" s="116">
        <f>AVERAGE(K36,Z36)*0.97</f>
        <v>27.484950037002562</v>
      </c>
      <c r="AH36" s="120">
        <f t="shared" si="7"/>
        <v>27.484950037002562</v>
      </c>
      <c r="AK36" s="110" t="e">
        <f ca="1">INDEX([0]!TS,MATCH(O36,OFFSET([0]!TS,0,#REF!-1,,1),0),#REF!)</f>
        <v>#REF!</v>
      </c>
      <c r="AL36" s="110" t="e">
        <f ca="1">INDEX([0]!TS,MATCH(O36,OFFSET([0]!TS,0,#REF!-1,,1),0),#REF!)</f>
        <v>#REF!</v>
      </c>
      <c r="AM36" s="157" t="e">
        <f ca="1">INDEX([0]!TS,MATCH(B36,OFFSET([0]!TS,0,#REF!-1,,1),0),#REF!)</f>
        <v>#REF!</v>
      </c>
    </row>
    <row r="37" spans="1:39" ht="16.5" thickBot="1">
      <c r="A37" s="45" t="s">
        <v>405</v>
      </c>
      <c r="B37" s="30" t="s">
        <v>404</v>
      </c>
      <c r="C37" s="31">
        <f ca="1">INDEX(tkCompany!tkCompany,MATCH(B37,OFFSET(tkCompany!tkCompany,0,tkCompany!$A$1-1,,1),0),tkCompany!$A$10)</f>
        <v>38674.54524305555</v>
      </c>
      <c r="D37" s="129">
        <f>Rank!N37</f>
        <v>2786.273380756378</v>
      </c>
      <c r="E37" s="72" t="str">
        <f t="shared" si="3"/>
        <v>Hold Minus</v>
      </c>
      <c r="F37" s="121" t="str">
        <f aca="true" t="shared" si="16" ref="F37:F43">IF(AH37="Hold","Hold",AH37)</f>
        <v>Hold</v>
      </c>
      <c r="G37" s="32" t="str">
        <f ca="1">INDEX(tkCompany!tkCompany,MATCH(B37,OFFSET(tkCompany!tkCompany,0,tkCompany!$A$1-1,,1),0),tkCompany!$A$6)</f>
        <v>Education Services</v>
      </c>
      <c r="H37" s="33">
        <f ca="1">INDEX(tkCompany!tkCompany,MATCH(B37,OFFSET(tkCompany!tkCompany,0,tkCompany!$A$1-1,,1),0),tkCompany!$A$2)</f>
        <v>12.380000114440918</v>
      </c>
      <c r="I37" s="104">
        <f ca="1">INDEX(tkCompany!tkCompany,MATCH(B37,OFFSET(tkCompany!tkCompany,0,tkCompany!$A$1-1,,1),0),tkCompany!$A$13)</f>
        <v>8.899999618530273</v>
      </c>
      <c r="J37" s="104">
        <f ca="1">INDEX(tkCompany!tkCompany,MATCH(B37,OFFSET(tkCompany!tkCompany,0,tkCompany!$A$1-1,,1),0),tkCompany!$A$11)</f>
        <v>19.100000381469727</v>
      </c>
      <c r="K37" s="106">
        <f aca="true" t="shared" si="17" ref="K37:K43">I37+(J37-I37)/4</f>
        <v>11.449999809265137</v>
      </c>
      <c r="L37" s="106">
        <f aca="true" t="shared" si="18" ref="L37:L43">K37+2*(J37-I37)/4</f>
        <v>16.550000190734863</v>
      </c>
      <c r="M37" s="55" t="str">
        <f aca="true" t="shared" si="19" ref="M37:M43">(IF(H37&lt;K37,"Buy",IF(H37&gt;L37,"Sell","Hold")))</f>
        <v>Hold</v>
      </c>
      <c r="N37" s="100">
        <f ca="1">INDEX(tkCompany!tkCompany,MATCH(B37,OFFSET(tkCompany!tkCompany,0,tkCompany!$A$1-1,,1),0),tkCompany!$A$3)</f>
        <v>1.9310343265533447</v>
      </c>
      <c r="O37" s="101">
        <f ca="1">INDEX(tkCompany!tkCompany,MATCH(B37,OFFSET(tkCompany!tkCompany,0,tkCompany!$A$1-1,,1),0),tkCompany!$A$4)</f>
        <v>71.4828872680664</v>
      </c>
      <c r="P37" s="102">
        <f ca="1">INDEX(tkCompany!tkCompany,MATCH(B37,OFFSET(tkCompany!tkCompany,0,tkCompany!$A$1-1,,1),0),tkCompany!$A$5)</f>
        <v>9.059260368347168</v>
      </c>
      <c r="Q37" s="142">
        <v>58.2</v>
      </c>
      <c r="R37" s="142">
        <v>24.7</v>
      </c>
      <c r="S37" s="107" t="str">
        <f ca="1">INDEX(tkCompany!tkCompany,MATCH(B37,OFFSET(tkCompany!tkCompany,0,tkCompany!$A$1-1,,1),0),tkCompany!$A$7)</f>
        <v>DOWN</v>
      </c>
      <c r="T37" s="107" t="str">
        <f ca="1">INDEX(tkCompany!tkCompany,MATCH(B37,OFFSET(tkCompany!tkCompany,0,tkCompany!$A$1-1,,1),0),tkCompany!$A$8)</f>
        <v>DOWN</v>
      </c>
      <c r="U37" s="127">
        <f ca="1">INDEX(tkCompany!tkCompany,MATCH(B37,OFFSET(tkCompany!tkCompany,0,tkCompany!$A$1-1,,1),0),tkCompany!$A$9)</f>
        <v>18.799999237060547</v>
      </c>
      <c r="V37" s="137">
        <f ca="1">INDEX(tkCompany!tkCompany,MATCH(B37,OFFSET(tkCompany!tkCompany,0,tkCompany!$A$1-1,,1),0),tkCompany!$A$15)</f>
        <v>0</v>
      </c>
      <c r="W37" s="168">
        <f>V37/H37</f>
        <v>0</v>
      </c>
      <c r="X37" s="110">
        <f ca="1">INDEX(TSCompany!tSCompany,MATCH(B37,OFFSET(TSCompany!tSCompany,0,TSCompany!$A$1-1,,1),0),TSCompany!$A$2)</f>
        <v>2.0999999046325684</v>
      </c>
      <c r="Y37" s="110">
        <f ca="1">INDEX(TSCompany!tSCompany,MATCH(B37,OFFSET(TSCompany!tSCompany,0,TSCompany!$A$1-1,,1),0),TSCompany!$A$5)</f>
        <v>75</v>
      </c>
      <c r="Z37" s="110">
        <f ca="1">INDEX(TSCompany!tSCompany,MATCH(B37,OFFSET(TSCompany!tSCompany,0,TSCompany!$A$1-1,,1),0),TSCompany!$A$3)</f>
        <v>4.789999961853027</v>
      </c>
      <c r="AA37" s="69">
        <v>38621</v>
      </c>
      <c r="AC37" s="118">
        <f t="shared" si="13"/>
        <v>0</v>
      </c>
      <c r="AD37" s="118">
        <f t="shared" si="14"/>
        <v>0</v>
      </c>
      <c r="AE37" s="118" t="str">
        <f t="shared" si="15"/>
        <v>Hold</v>
      </c>
      <c r="AF37" s="118" t="str">
        <f t="shared" si="4"/>
        <v>Hold</v>
      </c>
      <c r="AG37" s="116">
        <f>AVERAGE(K37,Z37)*0.97</f>
        <v>7.876399888992309</v>
      </c>
      <c r="AH37" s="120" t="str">
        <f aca="true" t="shared" si="20" ref="AH37:AH43">IF(AF37="Buy",AG37,"Hold")</f>
        <v>Hold</v>
      </c>
      <c r="AK37" s="110" t="e">
        <f ca="1">INDEX([0]!TS,MATCH(O37,OFFSET([0]!TS,0,#REF!-1,,1),0),#REF!)</f>
        <v>#REF!</v>
      </c>
      <c r="AL37" s="110" t="e">
        <f ca="1">INDEX([0]!TS,MATCH(O37,OFFSET([0]!TS,0,#REF!-1,,1),0),#REF!)</f>
        <v>#REF!</v>
      </c>
      <c r="AM37" s="157" t="e">
        <f ca="1">INDEX([0]!TS,MATCH(B37,OFFSET([0]!TS,0,#REF!-1,,1),0),#REF!)</f>
        <v>#REF!</v>
      </c>
    </row>
    <row r="38" spans="1:39" ht="16.5" thickBot="1">
      <c r="A38" s="45" t="s">
        <v>588</v>
      </c>
      <c r="B38" s="30" t="s">
        <v>587</v>
      </c>
      <c r="C38" s="31">
        <f ca="1">INDEX(tkCompany!tkCompany,MATCH(B38,OFFSET(tkCompany!tkCompany,0,tkCompany!$A$1-1,,1),0),tkCompany!$A$10)</f>
        <v>38674.54524305555</v>
      </c>
      <c r="D38" s="129">
        <f>Rank!N38</f>
        <v>5772.2921399970755</v>
      </c>
      <c r="E38" s="72" t="str">
        <f t="shared" si="3"/>
        <v>Hold</v>
      </c>
      <c r="F38" s="121" t="str">
        <f t="shared" si="16"/>
        <v>Hold</v>
      </c>
      <c r="G38" s="32" t="str">
        <f ca="1">INDEX(tkCompany!tkCompany,MATCH(B38,OFFSET(tkCompany!tkCompany,0,tkCompany!$A$1-1,,1),0),tkCompany!$A$6)</f>
        <v>Diversified Commercial &amp; Pro</v>
      </c>
      <c r="H38" s="33">
        <f ca="1">INDEX(tkCompany!tkCompany,MATCH(B38,OFFSET(tkCompany!tkCompany,0,tkCompany!$A$1-1,,1),0),tkCompany!$A$2)</f>
        <v>84.9800033569336</v>
      </c>
      <c r="I38" s="104">
        <f ca="1">INDEX(tkCompany!tkCompany,MATCH(B38,OFFSET(tkCompany!tkCompany,0,tkCompany!$A$1-1,,1),0),tkCompany!$A$13)</f>
        <v>29.299999237060547</v>
      </c>
      <c r="J38" s="104">
        <f ca="1">INDEX(tkCompany!tkCompany,MATCH(B38,OFFSET(tkCompany!tkCompany,0,tkCompany!$A$1-1,,1),0),tkCompany!$A$11)</f>
        <v>113.0999984741211</v>
      </c>
      <c r="K38" s="106">
        <f t="shared" si="17"/>
        <v>50.249999046325684</v>
      </c>
      <c r="L38" s="106">
        <f t="shared" si="18"/>
        <v>92.14999866485596</v>
      </c>
      <c r="M38" s="55" t="str">
        <f t="shared" si="19"/>
        <v>Hold</v>
      </c>
      <c r="N38" s="100">
        <f ca="1">INDEX(tkCompany!tkCompany,MATCH(B38,OFFSET(tkCompany!tkCompany,0,tkCompany!$A$1-1,,1),0),tkCompany!$A$3)</f>
        <v>0.5050286054611206</v>
      </c>
      <c r="O38" s="101">
        <f ca="1">INDEX(tkCompany!tkCompany,MATCH(B38,OFFSET(tkCompany!tkCompany,0,tkCompany!$A$1-1,,1),0),tkCompany!$A$4)</f>
        <v>120.48780822753906</v>
      </c>
      <c r="P38" s="102">
        <f ca="1">INDEX(tkCompany!tkCompany,MATCH(B38,OFFSET(tkCompany!tkCompany,0,tkCompany!$A$1-1,,1),0),tkCompany!$A$5)</f>
        <v>6.583714485168457</v>
      </c>
      <c r="Q38" s="142">
        <v>82.3</v>
      </c>
      <c r="R38" s="142">
        <v>11.4</v>
      </c>
      <c r="S38" s="107" t="str">
        <f ca="1">INDEX(tkCompany!tkCompany,MATCH(B38,OFFSET(tkCompany!tkCompany,0,tkCompany!$A$1-1,,1),0),tkCompany!$A$7)</f>
        <v>UP</v>
      </c>
      <c r="T38" s="107" t="str">
        <f ca="1">INDEX(tkCompany!tkCompany,MATCH(B38,OFFSET(tkCompany!tkCompany,0,tkCompany!$A$1-1,,1),0),tkCompany!$A$8)</f>
        <v>UP</v>
      </c>
      <c r="U38" s="127">
        <f ca="1">INDEX(tkCompany!tkCompany,MATCH(B38,OFFSET(tkCompany!tkCompany,0,tkCompany!$A$1-1,,1),0),tkCompany!$A$9)</f>
        <v>49.400001525878906</v>
      </c>
      <c r="V38" s="137">
        <f ca="1">INDEX(tkCompany!tkCompany,MATCH(B38,OFFSET(tkCompany!tkCompany,0,tkCompany!$A$1-1,,1),0),tkCompany!$A$15)</f>
        <v>0.4000000059604645</v>
      </c>
      <c r="W38" s="168">
        <f>V38/H38</f>
        <v>0.0047069897641728925</v>
      </c>
      <c r="X38" s="110">
        <f ca="1">INDEX(TSCompany!tSCompany,MATCH(B38,OFFSET(TSCompany!tSCompany,0,TSCompany!$A$1-1,,1),0),TSCompany!$A$2)</f>
        <v>8.399999618530273</v>
      </c>
      <c r="Y38" s="110">
        <f ca="1">INDEX(TSCompany!tSCompany,MATCH(B38,OFFSET(TSCompany!tSCompany,0,TSCompany!$A$1-1,,1),0),TSCompany!$A$5)</f>
        <v>107</v>
      </c>
      <c r="Z38" s="110">
        <f ca="1">INDEX(TSCompany!tSCompany,MATCH(B38,OFFSET(TSCompany!tSCompany,0,TSCompany!$A$1-1,,1),0),TSCompany!$A$3)</f>
        <v>47.31999969482422</v>
      </c>
      <c r="AA38" s="69">
        <v>38621</v>
      </c>
      <c r="AC38" s="118">
        <f t="shared" si="13"/>
        <v>0</v>
      </c>
      <c r="AD38" s="118">
        <f t="shared" si="14"/>
        <v>0</v>
      </c>
      <c r="AE38" s="118" t="str">
        <f t="shared" si="15"/>
        <v>Hold</v>
      </c>
      <c r="AF38" s="118" t="str">
        <f t="shared" si="4"/>
        <v>Hold</v>
      </c>
      <c r="AG38" s="116">
        <f>AVERAGE(K38,Z38)*0.97</f>
        <v>47.321449389457705</v>
      </c>
      <c r="AH38" s="120" t="str">
        <f t="shared" si="20"/>
        <v>Hold</v>
      </c>
      <c r="AK38" s="110" t="e">
        <f ca="1">INDEX([0]!TS,MATCH(O38,OFFSET([0]!TS,0,#REF!-1,,1),0),#REF!)</f>
        <v>#REF!</v>
      </c>
      <c r="AL38" s="110" t="e">
        <f ca="1">INDEX([0]!TS,MATCH(O38,OFFSET([0]!TS,0,#REF!-1,,1),0),#REF!)</f>
        <v>#REF!</v>
      </c>
      <c r="AM38" s="157" t="e">
        <f ca="1">INDEX([0]!TS,MATCH(B38,OFFSET([0]!TS,0,#REF!-1,,1),0),#REF!)</f>
        <v>#REF!</v>
      </c>
    </row>
    <row r="39" spans="1:39" ht="16.5" thickBot="1">
      <c r="A39" s="45" t="s">
        <v>414</v>
      </c>
      <c r="B39" s="30" t="s">
        <v>415</v>
      </c>
      <c r="C39" s="31">
        <f ca="1">INDEX(tkCompany!tkCompany,MATCH(B39,OFFSET(tkCompany!tkCompany,0,tkCompany!$A$1-1,,1),0),tkCompany!$A$10)</f>
        <v>38674.54524305555</v>
      </c>
      <c r="D39" s="129">
        <f>Rank!N39</f>
        <v>4776.850268688763</v>
      </c>
      <c r="E39" s="72" t="str">
        <f t="shared" si="3"/>
        <v>Hold</v>
      </c>
      <c r="F39" s="121" t="str">
        <f t="shared" si="16"/>
        <v>Hold</v>
      </c>
      <c r="G39" s="32" t="str">
        <f ca="1">INDEX(tkCompany!tkCompany,MATCH(B39,OFFSET(tkCompany!tkCompany,0,tkCompany!$A$1-1,,1),0),tkCompany!$A$6)</f>
        <v>Thrifts &amp; Mortgage Finance</v>
      </c>
      <c r="H39" s="33">
        <f ca="1">INDEX(tkCompany!tkCompany,MATCH(B39,OFFSET(tkCompany!tkCompany,0,tkCompany!$A$1-1,,1),0),tkCompany!$A$2)</f>
        <v>34.709999084472656</v>
      </c>
      <c r="I39" s="104">
        <f ca="1">INDEX(tkCompany!tkCompany,MATCH(B39,OFFSET(tkCompany!tkCompany,0,tkCompany!$A$1-1,,1),0),tkCompany!$A$13)</f>
        <v>21.799999237060547</v>
      </c>
      <c r="J39" s="104">
        <f ca="1">INDEX(tkCompany!tkCompany,MATCH(B39,OFFSET(tkCompany!tkCompany,0,tkCompany!$A$1-1,,1),0),tkCompany!$A$11)</f>
        <v>54.70000076293945</v>
      </c>
      <c r="K39" s="106">
        <f t="shared" si="17"/>
        <v>30.024999618530273</v>
      </c>
      <c r="L39" s="106">
        <f t="shared" si="18"/>
        <v>46.47500038146973</v>
      </c>
      <c r="M39" s="55" t="str">
        <f t="shared" si="19"/>
        <v>Hold</v>
      </c>
      <c r="N39" s="100">
        <f ca="1">INDEX(tkCompany!tkCompany,MATCH(B39,OFFSET(tkCompany!tkCompany,0,tkCompany!$A$1-1,,1),0),tkCompany!$A$3)</f>
        <v>1.5484122037887573</v>
      </c>
      <c r="O39" s="101">
        <f ca="1">INDEX(tkCompany!tkCompany,MATCH(B39,OFFSET(tkCompany!tkCompany,0,tkCompany!$A$1-1,,1),0),tkCompany!$A$4)</f>
        <v>106.81817626953125</v>
      </c>
      <c r="P39" s="102">
        <f ca="1">INDEX(tkCompany!tkCompany,MATCH(B39,OFFSET(tkCompany!tkCompany,0,tkCompany!$A$1-1,,1),0),tkCompany!$A$5)</f>
        <v>10.341487884521484</v>
      </c>
      <c r="Q39" s="142">
        <v>58.6</v>
      </c>
      <c r="R39" s="142">
        <v>15.3</v>
      </c>
      <c r="S39" s="107" t="str">
        <f ca="1">INDEX(tkCompany!tkCompany,MATCH(B39,OFFSET(tkCompany!tkCompany,0,tkCompany!$A$1-1,,1),0),tkCompany!$A$7)</f>
        <v>UP</v>
      </c>
      <c r="T39" s="107" t="str">
        <f ca="1">INDEX(tkCompany!tkCompany,MATCH(B39,OFFSET(tkCompany!tkCompany,0,tkCompany!$A$1-1,,1),0),tkCompany!$A$8)</f>
        <v>UP</v>
      </c>
      <c r="U39" s="127">
        <f ca="1">INDEX(tkCompany!tkCompany,MATCH(B39,OFFSET(tkCompany!tkCompany,0,tkCompany!$A$1-1,,1),0),tkCompany!$A$9)</f>
        <v>9.399999618530273</v>
      </c>
      <c r="V39" s="137">
        <f ca="1">INDEX(tkCompany!tkCompany,MATCH(B39,OFFSET(tkCompany!tkCompany,0,tkCompany!$A$1-1,,1),0),tkCompany!$A$15)</f>
        <v>0.6000000238418579</v>
      </c>
      <c r="W39" s="168">
        <f>V39/H39</f>
        <v>0.017286085844648292</v>
      </c>
      <c r="X39" s="110">
        <f ca="1">INDEX(TSCompany!tSCompany,MATCH(B39,OFFSET(TSCompany!tSCompany,0,TSCompany!$A$1-1,,1),0),TSCompany!$A$2)</f>
        <v>1.600000023841858</v>
      </c>
      <c r="Y39" s="110">
        <f ca="1">INDEX(TSCompany!tSCompany,MATCH(B39,OFFSET(TSCompany!tSCompany,0,TSCompany!$A$1-1,,1),0),TSCompany!$A$5)</f>
        <v>88</v>
      </c>
      <c r="Z39" s="110">
        <f ca="1">INDEX(TSCompany!tSCompany,MATCH(B39,OFFSET(TSCompany!tSCompany,0,TSCompany!$A$1-1,,1),0),TSCompany!$A$3)</f>
        <v>11.720000267028809</v>
      </c>
      <c r="AA39" s="69">
        <v>38645</v>
      </c>
      <c r="AC39" s="118">
        <f t="shared" si="13"/>
        <v>0</v>
      </c>
      <c r="AD39" s="118">
        <f t="shared" si="14"/>
        <v>0</v>
      </c>
      <c r="AE39" s="118" t="str">
        <f t="shared" si="15"/>
        <v>Hold</v>
      </c>
      <c r="AF39" s="118" t="str">
        <f t="shared" si="4"/>
        <v>Hold</v>
      </c>
      <c r="AG39" s="116">
        <f>AVERAGE(K39,Z39)*0.97</f>
        <v>20.246324944496155</v>
      </c>
      <c r="AH39" s="120" t="str">
        <f t="shared" si="20"/>
        <v>Hold</v>
      </c>
      <c r="AK39" s="110" t="e">
        <f ca="1">INDEX([0]!TS,MATCH(O39,OFFSET([0]!TS,0,#REF!-1,,1),0),#REF!)</f>
        <v>#REF!</v>
      </c>
      <c r="AL39" s="110" t="e">
        <f ca="1">INDEX([0]!TS,MATCH(O39,OFFSET([0]!TS,0,#REF!-1,,1),0),#REF!)</f>
        <v>#REF!</v>
      </c>
      <c r="AM39" s="157" t="e">
        <f ca="1">INDEX([0]!TS,MATCH(B39,OFFSET([0]!TS,0,#REF!-1,,1),0),#REF!)</f>
        <v>#REF!</v>
      </c>
    </row>
    <row r="40" spans="1:39" ht="16.5" thickBot="1">
      <c r="A40" s="45" t="s">
        <v>683</v>
      </c>
      <c r="B40" s="30" t="s">
        <v>674</v>
      </c>
      <c r="C40" s="31">
        <f ca="1">INDEX(tkCompany!tkCompany,MATCH(B40,OFFSET(tkCompany!tkCompany,0,tkCompany!$A$1-1,,1),0),tkCompany!$A$10)</f>
        <v>38674.54524305555</v>
      </c>
      <c r="D40" s="129">
        <f>Rank!N40</f>
        <v>7548.960012435913</v>
      </c>
      <c r="E40" s="72" t="str">
        <f t="shared" si="3"/>
        <v>Hold Plus</v>
      </c>
      <c r="F40" s="121">
        <f t="shared" si="16"/>
        <v>41.24682596206665</v>
      </c>
      <c r="G40" s="32" t="str">
        <f ca="1">INDEX(tkCompany!tkCompany,MATCH(B40,OFFSET(tkCompany!tkCompany,0,tkCompany!$A$1-1,,1),0),tkCompany!$A$6)</f>
        <v>Managed Health Care</v>
      </c>
      <c r="H40" s="33">
        <f ca="1">INDEX(tkCompany!tkCompany,MATCH(B40,OFFSET(tkCompany!tkCompany,0,tkCompany!$A$1-1,,1),0),tkCompany!$A$2)</f>
        <v>57.150001525878906</v>
      </c>
      <c r="I40" s="104">
        <f ca="1">INDEX(tkCompany!tkCompany,MATCH(B40,OFFSET(tkCompany!tkCompany,0,tkCompany!$A$1-1,,1),0),tkCompany!$A$13)</f>
        <v>26</v>
      </c>
      <c r="J40" s="104">
        <f ca="1">INDEX(tkCompany!tkCompany,MATCH(B40,OFFSET(tkCompany!tkCompany,0,tkCompany!$A$1-1,,1),0),tkCompany!$A$11)</f>
        <v>115.30000305175781</v>
      </c>
      <c r="K40" s="106">
        <f t="shared" si="17"/>
        <v>48.32500076293945</v>
      </c>
      <c r="L40" s="106">
        <f t="shared" si="18"/>
        <v>92.97500228881836</v>
      </c>
      <c r="M40" s="55" t="str">
        <f t="shared" si="19"/>
        <v>Hold</v>
      </c>
      <c r="N40" s="100">
        <f ca="1">INDEX(tkCompany!tkCompany,MATCH(B40,OFFSET(tkCompany!tkCompany,0,tkCompany!$A$1-1,,1),0),tkCompany!$A$3)</f>
        <v>1.8667736053466797</v>
      </c>
      <c r="O40" s="101">
        <f ca="1">INDEX(tkCompany!tkCompany,MATCH(B40,OFFSET(tkCompany!tkCompany,0,tkCompany!$A$1-1,,1),0),tkCompany!$A$4)</f>
        <v>128.57142639160156</v>
      </c>
      <c r="P40" s="102">
        <f ca="1">INDEX(tkCompany!tkCompany,MATCH(B40,OFFSET(tkCompany!tkCompany,0,tkCompany!$A$1-1,,1),0),tkCompany!$A$5)</f>
        <v>15.0701322555542</v>
      </c>
      <c r="Q40" s="142">
        <v>67.1</v>
      </c>
      <c r="R40" s="142">
        <v>21.5</v>
      </c>
      <c r="S40" s="107" t="str">
        <f ca="1">INDEX(tkCompany!tkCompany,MATCH(B40,OFFSET(tkCompany!tkCompany,0,tkCompany!$A$1-1,,1),0),tkCompany!$A$7)</f>
        <v>UP</v>
      </c>
      <c r="T40" s="107" t="str">
        <f ca="1">INDEX(tkCompany!tkCompany,MATCH(B40,OFFSET(tkCompany!tkCompany,0,tkCompany!$A$1-1,,1),0),tkCompany!$A$8)</f>
        <v>UP</v>
      </c>
      <c r="U40" s="127">
        <f ca="1">INDEX(tkCompany!tkCompany,MATCH(B40,OFFSET(tkCompany!tkCompany,0,tkCompany!$A$1-1,,1),0),tkCompany!$A$9)</f>
        <v>18.899999618530273</v>
      </c>
      <c r="V40" s="137">
        <f ca="1">INDEX(tkCompany!tkCompany,MATCH(B40,OFFSET(tkCompany!tkCompany,0,tkCompany!$A$1-1,,1),0),tkCompany!$A$15)</f>
        <v>0</v>
      </c>
      <c r="W40" s="168">
        <f>V40/H40</f>
        <v>0</v>
      </c>
      <c r="X40" s="110">
        <f ca="1">INDEX(TSCompany!tSCompany,MATCH(B40,OFFSET(TSCompany!tSCompany,0,TSCompany!$A$1-1,,1),0),TSCompany!$A$2)</f>
        <v>8.899999618530273</v>
      </c>
      <c r="Y40" s="110">
        <f ca="1">INDEX(TSCompany!tSCompany,MATCH(B40,OFFSET(TSCompany!tSCompany,0,TSCompany!$A$1-1,,1),0),TSCompany!$A$5)</f>
        <v>121</v>
      </c>
      <c r="Z40" s="110">
        <f ca="1">INDEX(TSCompany!tSCompany,MATCH(B40,OFFSET(TSCompany!tSCompany,0,TSCompany!$A$1-1,,1),0),TSCompany!$A$3)</f>
        <v>36.720001220703125</v>
      </c>
      <c r="AA40" s="69">
        <v>38668</v>
      </c>
      <c r="AC40" s="118">
        <f t="shared" si="13"/>
        <v>1</v>
      </c>
      <c r="AD40" s="118">
        <f t="shared" si="14"/>
        <v>0</v>
      </c>
      <c r="AE40" s="118">
        <f t="shared" si="15"/>
        <v>1</v>
      </c>
      <c r="AF40" s="118" t="str">
        <f t="shared" si="4"/>
        <v>Buy</v>
      </c>
      <c r="AG40" s="116">
        <f>AVERAGE(K40,Z40)*0.97</f>
        <v>41.24682596206665</v>
      </c>
      <c r="AH40" s="120">
        <f t="shared" si="20"/>
        <v>41.24682596206665</v>
      </c>
      <c r="AK40" s="110" t="e">
        <f ca="1">INDEX([0]!TS,MATCH(O40,OFFSET([0]!TS,0,#REF!-1,,1),0),#REF!)</f>
        <v>#REF!</v>
      </c>
      <c r="AL40" s="110" t="e">
        <f ca="1">INDEX([0]!TS,MATCH(O40,OFFSET([0]!TS,0,#REF!-1,,1),0),#REF!)</f>
        <v>#REF!</v>
      </c>
      <c r="AM40" s="157" t="e">
        <f ca="1">INDEX([0]!TS,MATCH(B40,OFFSET([0]!TS,0,#REF!-1,,1),0),#REF!)</f>
        <v>#REF!</v>
      </c>
    </row>
    <row r="41" spans="1:39" ht="16.5" thickBot="1">
      <c r="A41" s="45" t="s">
        <v>525</v>
      </c>
      <c r="B41" s="30" t="s">
        <v>526</v>
      </c>
      <c r="C41" s="31">
        <f ca="1">INDEX(tkCompany!tkCompany,MATCH(B41,OFFSET(tkCompany!tkCompany,0,tkCompany!$A$1-1,,1),0),tkCompany!$A$10)</f>
        <v>38674.54524305555</v>
      </c>
      <c r="D41" s="129">
        <f>Rank!N41</f>
        <v>3996.4478816986084</v>
      </c>
      <c r="E41" s="72" t="str">
        <f t="shared" si="3"/>
        <v>Hold</v>
      </c>
      <c r="F41" s="121" t="str">
        <f t="shared" si="16"/>
        <v>Hold</v>
      </c>
      <c r="G41" s="32" t="str">
        <f ca="1">INDEX(tkCompany!tkCompany,MATCH(B41,OFFSET(tkCompany!tkCompany,0,tkCompany!$A$1-1,,1),0),tkCompany!$A$6)</f>
        <v>Semiconductors</v>
      </c>
      <c r="H41" s="33">
        <f ca="1">INDEX(tkCompany!tkCompany,MATCH(B41,OFFSET(tkCompany!tkCompany,0,tkCompany!$A$1-1,,1),0),tkCompany!$A$2)</f>
        <v>26.899999618530273</v>
      </c>
      <c r="I41" s="104">
        <f ca="1">INDEX(tkCompany!tkCompany,MATCH(B41,OFFSET(tkCompany!tkCompany,0,tkCompany!$A$1-1,,1),0),tkCompany!$A$13)</f>
        <v>14.800000190734863</v>
      </c>
      <c r="J41" s="104">
        <f ca="1">INDEX(tkCompany!tkCompany,MATCH(B41,OFFSET(tkCompany!tkCompany,0,tkCompany!$A$1-1,,1),0),tkCompany!$A$11)</f>
        <v>42.900001525878906</v>
      </c>
      <c r="K41" s="106">
        <f t="shared" si="17"/>
        <v>21.825000524520874</v>
      </c>
      <c r="L41" s="106">
        <f t="shared" si="18"/>
        <v>35.875001192092896</v>
      </c>
      <c r="M41" s="55" t="str">
        <f t="shared" si="19"/>
        <v>Hold</v>
      </c>
      <c r="N41" s="100">
        <f ca="1">INDEX(tkCompany!tkCompany,MATCH(B41,OFFSET(tkCompany!tkCompany,0,tkCompany!$A$1-1,,1),0),tkCompany!$A$3)</f>
        <v>1.3223142623901367</v>
      </c>
      <c r="O41" s="101">
        <f ca="1">INDEX(tkCompany!tkCompany,MATCH(B41,OFFSET(tkCompany!tkCompany,0,tkCompany!$A$1-1,,1),0),tkCompany!$A$4)</f>
        <v>81.6720199584961</v>
      </c>
      <c r="P41" s="102">
        <f ca="1">INDEX(tkCompany!tkCompany,MATCH(B41,OFFSET(tkCompany!tkCompany,0,tkCompany!$A$1-1,,1),0),tkCompany!$A$5)</f>
        <v>9.784494400024414</v>
      </c>
      <c r="Q41" s="142">
        <v>53.9</v>
      </c>
      <c r="R41" s="142">
        <v>18.5</v>
      </c>
      <c r="S41" s="107" t="str">
        <f ca="1">INDEX(tkCompany!tkCompany,MATCH(B41,OFFSET(tkCompany!tkCompany,0,tkCompany!$A$1-1,,1),0),tkCompany!$A$7)</f>
        <v>UP</v>
      </c>
      <c r="T41" s="107" t="str">
        <f ca="1">INDEX(tkCompany!tkCompany,MATCH(B41,OFFSET(tkCompany!tkCompany,0,tkCompany!$A$1-1,,1),0),tkCompany!$A$8)</f>
        <v>UP</v>
      </c>
      <c r="U41" s="127">
        <f ca="1">INDEX(tkCompany!tkCompany,MATCH(B41,OFFSET(tkCompany!tkCompany,0,tkCompany!$A$1-1,,1),0),tkCompany!$A$9)</f>
        <v>25.399999618530273</v>
      </c>
      <c r="V41" s="137">
        <f ca="1">INDEX(tkCompany!tkCompany,MATCH(B41,OFFSET(tkCompany!tkCompany,0,tkCompany!$A$1-1,,1),0),tkCompany!$A$15)</f>
        <v>0</v>
      </c>
      <c r="W41" s="168">
        <f>V41/H41</f>
        <v>0</v>
      </c>
      <c r="X41" s="110">
        <f ca="1">INDEX(TSCompany!tSCompany,MATCH(B41,OFFSET(TSCompany!tSCompany,0,TSCompany!$A$1-1,,1),0),TSCompany!$A$2)</f>
        <v>2.5999999046325684</v>
      </c>
      <c r="Y41" s="110">
        <f ca="1">INDEX(TSCompany!tSCompany,MATCH(B41,OFFSET(TSCompany!tSCompany,0,TSCompany!$A$1-1,,1),0),TSCompany!$A$5)</f>
        <v>51</v>
      </c>
      <c r="Z41" s="110">
        <f ca="1">INDEX(TSCompany!tSCompany,MATCH(B41,OFFSET(TSCompany!tSCompany,0,TSCompany!$A$1-1,,1),0),TSCompany!$A$3)</f>
        <v>18.520000457763672</v>
      </c>
      <c r="AA41" s="69">
        <v>38666</v>
      </c>
      <c r="AC41" s="118">
        <f t="shared" si="13"/>
        <v>0</v>
      </c>
      <c r="AD41" s="118">
        <f t="shared" si="14"/>
        <v>0</v>
      </c>
      <c r="AE41" s="118" t="str">
        <f t="shared" si="15"/>
        <v>Hold</v>
      </c>
      <c r="AF41" s="118" t="str">
        <f t="shared" si="4"/>
        <v>Hold</v>
      </c>
      <c r="AG41" s="116">
        <f>AVERAGE(K41,Z41)*0.97</f>
        <v>19.567325476408005</v>
      </c>
      <c r="AH41" s="120" t="str">
        <f t="shared" si="20"/>
        <v>Hold</v>
      </c>
      <c r="AK41" s="110" t="e">
        <f ca="1">INDEX([0]!TS,MATCH(O41,OFFSET([0]!TS,0,#REF!-1,,1),0),#REF!)</f>
        <v>#REF!</v>
      </c>
      <c r="AL41" s="110" t="e">
        <f ca="1">INDEX([0]!TS,MATCH(O41,OFFSET([0]!TS,0,#REF!-1,,1),0),#REF!)</f>
        <v>#REF!</v>
      </c>
      <c r="AM41" s="157" t="e">
        <f ca="1">INDEX([0]!TS,MATCH(B41,OFFSET([0]!TS,0,#REF!-1,,1),0),#REF!)</f>
        <v>#REF!</v>
      </c>
    </row>
    <row r="42" spans="1:39" ht="16.5" thickBot="1">
      <c r="A42" s="45" t="s">
        <v>701</v>
      </c>
      <c r="B42" s="30" t="s">
        <v>701</v>
      </c>
      <c r="C42" s="31">
        <f ca="1">INDEX(tkCompany!tkCompany,MATCH(B42,OFFSET(tkCompany!tkCompany,0,tkCompany!$A$1-1,,1),0),tkCompany!$A$10)</f>
        <v>38674.54524305555</v>
      </c>
      <c r="D42" s="129">
        <f>Rank!N42</f>
        <v>2551.3852675811895</v>
      </c>
      <c r="E42" s="72" t="str">
        <f t="shared" si="3"/>
        <v>Hold Minus</v>
      </c>
      <c r="F42" s="121" t="str">
        <f>IF(AH42="Hold","Hold",AH42)</f>
        <v>Hold</v>
      </c>
      <c r="G42" s="32" t="str">
        <f ca="1">INDEX(tkCompany!tkCompany,MATCH(B42,OFFSET(tkCompany!tkCompany,0,tkCompany!$A$1-1,,1),0),tkCompany!$A$6)</f>
        <v>Drug Retail</v>
      </c>
      <c r="H42" s="33">
        <f ca="1">INDEX(tkCompany!tkCompany,MATCH(B42,OFFSET(tkCompany!tkCompany,0,tkCompany!$A$1-1,,1),0),tkCompany!$A$2)</f>
        <v>27</v>
      </c>
      <c r="I42" s="104">
        <f ca="1">INDEX(tkCompany!tkCompany,MATCH(B42,OFFSET(tkCompany!tkCompany,0,tkCompany!$A$1-1,,1),0),tkCompany!$A$13)</f>
        <v>16.899999618530273</v>
      </c>
      <c r="J42" s="104">
        <f ca="1">INDEX(tkCompany!tkCompany,MATCH(B42,OFFSET(tkCompany!tkCompany,0,tkCompany!$A$1-1,,1),0),tkCompany!$A$11)</f>
        <v>37.20000076293945</v>
      </c>
      <c r="K42" s="106">
        <f>I42+(J42-I42)/4</f>
        <v>21.97499990463257</v>
      </c>
      <c r="L42" s="106">
        <f>K42+2*(J42-I42)/4</f>
        <v>32.12500047683716</v>
      </c>
      <c r="M42" s="55" t="str">
        <f>(IF(H42&lt;K42,"Buy",IF(H42&gt;L42,"Sell","Hold")))</f>
        <v>Hold</v>
      </c>
      <c r="N42" s="100">
        <f ca="1">INDEX(tkCompany!tkCompany,MATCH(B42,OFFSET(tkCompany!tkCompany,0,tkCompany!$A$1-1,,1),0),tkCompany!$A$3)</f>
        <v>1.0099010467529297</v>
      </c>
      <c r="O42" s="101">
        <f ca="1">INDEX(tkCompany!tkCompany,MATCH(B42,OFFSET(tkCompany!tkCompany,0,tkCompany!$A$1-1,,1),0),tkCompany!$A$4)</f>
        <v>107.21154022216797</v>
      </c>
      <c r="P42" s="102">
        <f ca="1">INDEX(tkCompany!tkCompany,MATCH(B42,OFFSET(tkCompany!tkCompany,0,tkCompany!$A$1-1,,1),0),tkCompany!$A$5)</f>
        <v>7.269302845001221</v>
      </c>
      <c r="Q42" s="142">
        <v>70.6</v>
      </c>
      <c r="R42" s="142">
        <v>17.9</v>
      </c>
      <c r="S42" s="107" t="str">
        <f ca="1">INDEX(tkCompany!tkCompany,MATCH(B42,OFFSET(tkCompany!tkCompany,0,tkCompany!$A$1-1,,1),0),tkCompany!$A$7)</f>
        <v>DOWN</v>
      </c>
      <c r="T42" s="107" t="str">
        <f ca="1">INDEX(tkCompany!tkCompany,MATCH(B42,OFFSET(tkCompany!tkCompany,0,tkCompany!$A$1-1,,1),0),tkCompany!$A$8)</f>
        <v>DOWN</v>
      </c>
      <c r="U42" s="127">
        <f ca="1">INDEX(tkCompany!tkCompany,MATCH(B42,OFFSET(tkCompany!tkCompany,0,tkCompany!$A$1-1,,1),0),tkCompany!$A$9)</f>
        <v>22.299999237060547</v>
      </c>
      <c r="V42" s="137">
        <f ca="1">INDEX(tkCompany!tkCompany,MATCH(B42,OFFSET(tkCompany!tkCompany,0,tkCompany!$A$1-1,,1),0),tkCompany!$A$15)</f>
        <v>0.14499999582767487</v>
      </c>
      <c r="W42" s="168">
        <f>V42/H42</f>
        <v>0.00537037021583981</v>
      </c>
      <c r="X42" s="110">
        <f ca="1">INDEX(TSCompany!tSCompany,MATCH(B42,OFFSET(TSCompany!tSCompany,0,TSCompany!$A$1-1,,1),0),TSCompany!$A$2)</f>
        <v>2.0999999046325684</v>
      </c>
      <c r="Y42" s="110">
        <f ca="1">INDEX(TSCompany!tSCompany,MATCH(B42,OFFSET(TSCompany!tSCompany,0,TSCompany!$A$1-1,,1),0),TSCompany!$A$5)</f>
        <v>90</v>
      </c>
      <c r="Z42" s="110">
        <f ca="1">INDEX(TSCompany!tSCompany,MATCH(B42,OFFSET(TSCompany!tSCompany,0,TSCompany!$A$1-1,,1),0),TSCompany!$A$3)</f>
        <v>12.300000190734863</v>
      </c>
      <c r="AA42" s="69">
        <v>38677</v>
      </c>
      <c r="AC42" s="118">
        <f>IF(E42="Hold Plus",1,0)</f>
        <v>0</v>
      </c>
      <c r="AD42" s="118">
        <f>IF(E42="Buy",1,0)</f>
        <v>0</v>
      </c>
      <c r="AE42" s="118" t="str">
        <f>IF(AC42=1,1,IF(AD42=1,1,"Hold"))</f>
        <v>Hold</v>
      </c>
      <c r="AF42" s="118" t="str">
        <f t="shared" si="4"/>
        <v>Hold</v>
      </c>
      <c r="AG42" s="116">
        <f>AVERAGE(K42,Z42)*0.97</f>
        <v>16.623375046253205</v>
      </c>
      <c r="AH42" s="120" t="str">
        <f>IF(AF42="Buy",AG42,"Hold")</f>
        <v>Hold</v>
      </c>
      <c r="AK42" s="110" t="e">
        <f ca="1">INDEX([0]!TS,MATCH(O42,OFFSET([0]!TS,0,#REF!-1,,1),0),#REF!)</f>
        <v>#REF!</v>
      </c>
      <c r="AL42" s="110" t="e">
        <f ca="1">INDEX([0]!TS,MATCH(O42,OFFSET([0]!TS,0,#REF!-1,,1),0),#REF!)</f>
        <v>#REF!</v>
      </c>
      <c r="AM42" s="157" t="e">
        <f ca="1">INDEX([0]!TS,MATCH(B42,OFFSET([0]!TS,0,#REF!-1,,1),0),#REF!)</f>
        <v>#REF!</v>
      </c>
    </row>
    <row r="43" spans="1:39" ht="16.5" thickBot="1">
      <c r="A43" s="45" t="s">
        <v>620</v>
      </c>
      <c r="B43" s="30" t="s">
        <v>551</v>
      </c>
      <c r="C43" s="31">
        <f ca="1">INDEX(tkCompany!tkCompany,MATCH(B43,OFFSET(tkCompany!tkCompany,0,tkCompany!$A$1-1,,1),0),tkCompany!$A$10)</f>
        <v>38674.54524305555</v>
      </c>
      <c r="D43" s="129">
        <f>Rank!N43</f>
        <v>7000.102920241897</v>
      </c>
      <c r="E43" s="72" t="str">
        <f t="shared" si="3"/>
        <v>Hold</v>
      </c>
      <c r="F43" s="121" t="str">
        <f t="shared" si="16"/>
        <v>Hold</v>
      </c>
      <c r="G43" s="32" t="str">
        <f ca="1">INDEX(tkCompany!tkCompany,MATCH(B43,OFFSET(tkCompany!tkCompany,0,tkCompany!$A$1-1,,1),0),tkCompany!$A$6)</f>
        <v>Industrial Machinery</v>
      </c>
      <c r="H43" s="33">
        <f ca="1">INDEX(tkCompany!tkCompany,MATCH(B43,OFFSET(tkCompany!tkCompany,0,tkCompany!$A$1-1,,1),0),tkCompany!$A$2)</f>
        <v>55.189998626708984</v>
      </c>
      <c r="I43" s="104">
        <f ca="1">INDEX(tkCompany!tkCompany,MATCH(B43,OFFSET(tkCompany!tkCompany,0,tkCompany!$A$1-1,,1),0),tkCompany!$A$13)</f>
        <v>41</v>
      </c>
      <c r="J43" s="104">
        <f ca="1">INDEX(tkCompany!tkCompany,MATCH(B43,OFFSET(tkCompany!tkCompany,0,tkCompany!$A$1-1,,1),0),tkCompany!$A$11)</f>
        <v>81.5999984741211</v>
      </c>
      <c r="K43" s="106">
        <f t="shared" si="17"/>
        <v>51.14999961853027</v>
      </c>
      <c r="L43" s="106">
        <f t="shared" si="18"/>
        <v>71.44999885559082</v>
      </c>
      <c r="M43" s="55" t="str">
        <f t="shared" si="19"/>
        <v>Hold</v>
      </c>
      <c r="N43" s="100">
        <f ca="1">INDEX(tkCompany!tkCompany,MATCH(B43,OFFSET(tkCompany!tkCompany,0,tkCompany!$A$1-1,,1),0),tkCompany!$A$3)</f>
        <v>1.8611700534820557</v>
      </c>
      <c r="O43" s="101">
        <f ca="1">INDEX(tkCompany!tkCompany,MATCH(B43,OFFSET(tkCompany!tkCompany,0,tkCompany!$A$1-1,,1),0),tkCompany!$A$4)</f>
        <v>89.2703857421875</v>
      </c>
      <c r="P43" s="102">
        <f ca="1">INDEX(tkCompany!tkCompany,MATCH(B43,OFFSET(tkCompany!tkCompany,0,tkCompany!$A$1-1,,1),0),tkCompany!$A$5)</f>
        <v>8.289917945861816</v>
      </c>
      <c r="Q43" s="142">
        <v>70.9</v>
      </c>
      <c r="R43" s="142">
        <v>13.2</v>
      </c>
      <c r="S43" s="107" t="str">
        <f ca="1">INDEX(tkCompany!tkCompany,MATCH(B43,OFFSET(tkCompany!tkCompany,0,tkCompany!$A$1-1,,1),0),tkCompany!$A$7)</f>
        <v>UP</v>
      </c>
      <c r="T43" s="107" t="str">
        <f ca="1">INDEX(tkCompany!tkCompany,MATCH(B43,OFFSET(tkCompany!tkCompany,0,tkCompany!$A$1-1,,1),0),tkCompany!$A$8)</f>
        <v>UP</v>
      </c>
      <c r="U43" s="127">
        <f ca="1">INDEX(tkCompany!tkCompany,MATCH(B43,OFFSET(tkCompany!tkCompany,0,tkCompany!$A$1-1,,1),0),tkCompany!$A$9)</f>
        <v>20.799999237060547</v>
      </c>
      <c r="V43" s="137">
        <f ca="1">INDEX(tkCompany!tkCompany,MATCH(B43,OFFSET(tkCompany!tkCompany,0,tkCompany!$A$1-1,,1),0),tkCompany!$A$15)</f>
        <v>0.07999999821186066</v>
      </c>
      <c r="W43" s="168">
        <f>V43/H43</f>
        <v>0.0014495379634444304</v>
      </c>
      <c r="X43" s="110">
        <f ca="1">INDEX(TSCompany!tSCompany,MATCH(B43,OFFSET(TSCompany!tSCompany,0,TSCompany!$A$1-1,,1),0),TSCompany!$A$2)</f>
        <v>8.399999618530273</v>
      </c>
      <c r="Y43" s="110">
        <f ca="1">INDEX(TSCompany!tSCompany,MATCH(B43,OFFSET(TSCompany!tSCompany,0,TSCompany!$A$1-1,,1),0),TSCompany!$A$5)</f>
        <v>90</v>
      </c>
      <c r="Z43" s="110">
        <f ca="1">INDEX(TSCompany!tSCompany,MATCH(B43,OFFSET(TSCompany!tSCompany,0,TSCompany!$A$1-1,,1),0),TSCompany!$A$3)</f>
        <v>54.66999816894531</v>
      </c>
      <c r="AA43" s="69">
        <v>38669</v>
      </c>
      <c r="AC43" s="118">
        <f t="shared" si="13"/>
        <v>0</v>
      </c>
      <c r="AD43" s="118">
        <f t="shared" si="14"/>
        <v>0</v>
      </c>
      <c r="AE43" s="118" t="str">
        <f t="shared" si="15"/>
        <v>Hold</v>
      </c>
      <c r="AF43" s="118" t="str">
        <f t="shared" si="4"/>
        <v>Hold</v>
      </c>
      <c r="AG43" s="116">
        <f>AVERAGE(K43,Z43)*0.97</f>
        <v>51.32269892692566</v>
      </c>
      <c r="AH43" s="120" t="str">
        <f t="shared" si="20"/>
        <v>Hold</v>
      </c>
      <c r="AK43" s="110" t="e">
        <f ca="1">INDEX([0]!TS,MATCH(O43,OFFSET([0]!TS,0,#REF!-1,,1),0),#REF!)</f>
        <v>#REF!</v>
      </c>
      <c r="AL43" s="110" t="e">
        <f ca="1">INDEX([0]!TS,MATCH(O43,OFFSET([0]!TS,0,#REF!-1,,1),0),#REF!)</f>
        <v>#REF!</v>
      </c>
      <c r="AM43" s="157" t="e">
        <f ca="1">INDEX([0]!TS,MATCH(B43,OFFSET([0]!TS,0,#REF!-1,,1),0),#REF!)</f>
        <v>#REF!</v>
      </c>
    </row>
    <row r="44" spans="1:39" ht="16.5" thickBot="1">
      <c r="A44" s="45" t="s">
        <v>31</v>
      </c>
      <c r="B44" s="30" t="s">
        <v>32</v>
      </c>
      <c r="C44" s="31">
        <f ca="1">INDEX(tkCompany!tkCompany,MATCH(B44,OFFSET(tkCompany!tkCompany,0,tkCompany!$A$1-1,,1),0),tkCompany!$A$10)</f>
        <v>38674.54524305555</v>
      </c>
      <c r="D44" s="129">
        <f>Rank!N44</f>
        <v>6156.880777943657</v>
      </c>
      <c r="E44" s="72" t="str">
        <f t="shared" si="3"/>
        <v>Hold</v>
      </c>
      <c r="F44" s="121" t="str">
        <f t="shared" si="5"/>
        <v>Hold</v>
      </c>
      <c r="G44" s="32" t="str">
        <f ca="1">INDEX(tkCompany!tkCompany,MATCH(B44,OFFSET(tkCompany!tkCompany,0,tkCompany!$A$1-1,,1),0),tkCompany!$A$6)</f>
        <v>Homebuilding</v>
      </c>
      <c r="H44" s="33">
        <f ca="1">INDEX(tkCompany!tkCompany,MATCH(B44,OFFSET(tkCompany!tkCompany,0,tkCompany!$A$1-1,,1),0),tkCompany!$A$2)</f>
        <v>34.869998931884766</v>
      </c>
      <c r="I44" s="104">
        <f ca="1">INDEX(tkCompany!tkCompany,MATCH(B44,OFFSET(tkCompany!tkCompany,0,tkCompany!$A$1-1,,1),0),tkCompany!$A$13)</f>
        <v>17</v>
      </c>
      <c r="J44" s="104">
        <f ca="1">INDEX(tkCompany!tkCompany,MATCH(B44,OFFSET(tkCompany!tkCompany,0,tkCompany!$A$1-1,,1),0),tkCompany!$A$11)</f>
        <v>53.099998474121094</v>
      </c>
      <c r="K44" s="106">
        <f t="shared" si="8"/>
        <v>26.024999618530273</v>
      </c>
      <c r="L44" s="106">
        <f t="shared" si="6"/>
        <v>44.07499885559082</v>
      </c>
      <c r="M44" s="55" t="str">
        <f t="shared" si="9"/>
        <v>Hold</v>
      </c>
      <c r="N44" s="100">
        <f ca="1">INDEX(tkCompany!tkCompany,MATCH(B44,OFFSET(tkCompany!tkCompany,0,tkCompany!$A$1-1,,1),0),tkCompany!$A$3)</f>
        <v>1.0201455354690552</v>
      </c>
      <c r="O44" s="101">
        <f ca="1">INDEX(tkCompany!tkCompany,MATCH(B44,OFFSET(tkCompany!tkCompany,0,tkCompany!$A$1-1,,1),0),tkCompany!$A$4)</f>
        <v>116.9230728149414</v>
      </c>
      <c r="P44" s="102">
        <f ca="1">INDEX(tkCompany!tkCompany,MATCH(B44,OFFSET(tkCompany!tkCompany,0,tkCompany!$A$1-1,,1),0),tkCompany!$A$5)</f>
        <v>9.484158515930176</v>
      </c>
      <c r="Q44" s="142">
        <v>66</v>
      </c>
      <c r="R44" s="142">
        <v>6.7</v>
      </c>
      <c r="S44" s="107" t="str">
        <f ca="1">INDEX(tkCompany!tkCompany,MATCH(B44,OFFSET(tkCompany!tkCompany,0,tkCompany!$A$1-1,,1),0),tkCompany!$A$7)</f>
        <v>UP</v>
      </c>
      <c r="T44" s="107" t="str">
        <f ca="1">INDEX(tkCompany!tkCompany,MATCH(B44,OFFSET(tkCompany!tkCompany,0,tkCompany!$A$1-1,,1),0),tkCompany!$A$8)</f>
        <v>UP</v>
      </c>
      <c r="U44" s="127">
        <f ca="1">INDEX(tkCompany!tkCompany,MATCH(B44,OFFSET(tkCompany!tkCompany,0,tkCompany!$A$1-1,,1),0),tkCompany!$A$9)</f>
        <v>7.599999904632568</v>
      </c>
      <c r="V44" s="137">
        <f ca="1">INDEX(tkCompany!tkCompany,MATCH(B44,OFFSET(tkCompany!tkCompany,0,tkCompany!$A$1-1,,1),0),tkCompany!$A$15)</f>
        <v>0.36000001430511475</v>
      </c>
      <c r="W44" s="168">
        <f>V44/H44</f>
        <v>0.010324061523728195</v>
      </c>
      <c r="X44" s="110">
        <f ca="1">INDEX(TSCompany!tSCompany,MATCH(B44,OFFSET(TSCompany!tSCompany,0,TSCompany!$A$1-1,,1),0),TSCompany!$A$2)</f>
        <v>10</v>
      </c>
      <c r="Y44" s="110">
        <f ca="1">INDEX(TSCompany!tSCompany,MATCH(B44,OFFSET(TSCompany!tSCompany,0,TSCompany!$A$1-1,,1),0),TSCompany!$A$5)</f>
        <v>103</v>
      </c>
      <c r="Z44" s="110">
        <f ca="1">INDEX(TSCompany!tSCompany,MATCH(B44,OFFSET(TSCompany!tSCompany,0,TSCompany!$A$1-1,,1),0),TSCompany!$A$3)</f>
        <v>23.670000076293945</v>
      </c>
      <c r="AA44" s="69">
        <v>38627</v>
      </c>
      <c r="AC44" s="118">
        <f t="shared" si="13"/>
        <v>0</v>
      </c>
      <c r="AD44" s="118">
        <f t="shared" si="14"/>
        <v>0</v>
      </c>
      <c r="AE44" s="118" t="str">
        <f t="shared" si="15"/>
        <v>Hold</v>
      </c>
      <c r="AF44" s="118" t="str">
        <f t="shared" si="4"/>
        <v>Hold</v>
      </c>
      <c r="AG44" s="116">
        <f>AVERAGE(K44,Z44)*0.97</f>
        <v>24.102074851989745</v>
      </c>
      <c r="AH44" s="120" t="str">
        <f t="shared" si="7"/>
        <v>Hold</v>
      </c>
      <c r="AK44" s="110" t="e">
        <f ca="1">INDEX([0]!TS,MATCH(O44,OFFSET([0]!TS,0,#REF!-1,,1),0),#REF!)</f>
        <v>#REF!</v>
      </c>
      <c r="AL44" s="110" t="e">
        <f ca="1">INDEX([0]!TS,MATCH(O44,OFFSET([0]!TS,0,#REF!-1,,1),0),#REF!)</f>
        <v>#REF!</v>
      </c>
      <c r="AM44" s="157" t="e">
        <f ca="1">INDEX([0]!TS,MATCH(B44,OFFSET([0]!TS,0,#REF!-1,,1),0),#REF!)</f>
        <v>#REF!</v>
      </c>
    </row>
    <row r="45" spans="1:39" ht="16.5" thickBot="1">
      <c r="A45" s="45" t="s">
        <v>110</v>
      </c>
      <c r="B45" s="30" t="s">
        <v>33</v>
      </c>
      <c r="C45" s="31">
        <f ca="1">INDEX(tkCompany!tkCompany,MATCH(B45,OFFSET(tkCompany!tkCompany,0,tkCompany!$A$1-1,,1),0),tkCompany!$A$10)</f>
        <v>38674.54524305555</v>
      </c>
      <c r="D45" s="129">
        <f>Rank!N45</f>
        <v>6099.781403541565</v>
      </c>
      <c r="E45" s="72" t="str">
        <f t="shared" si="3"/>
        <v>Hold</v>
      </c>
      <c r="F45" s="121" t="str">
        <f t="shared" si="5"/>
        <v>Hold</v>
      </c>
      <c r="G45" s="32" t="str">
        <f ca="1">INDEX(tkCompany!tkCompany,MATCH(B45,OFFSET(tkCompany!tkCompany,0,tkCompany!$A$1-1,,1),0),tkCompany!$A$6)</f>
        <v>Computer Hardware</v>
      </c>
      <c r="H45" s="33">
        <f ca="1">INDEX(tkCompany!tkCompany,MATCH(B45,OFFSET(tkCompany!tkCompany,0,tkCompany!$A$1-1,,1),0),tkCompany!$A$2)</f>
        <v>29.850000381469727</v>
      </c>
      <c r="I45" s="104">
        <f ca="1">INDEX(tkCompany!tkCompany,MATCH(B45,OFFSET(tkCompany!tkCompany,0,tkCompany!$A$1-1,,1),0),tkCompany!$A$13)</f>
        <v>22.799999237060547</v>
      </c>
      <c r="J45" s="104">
        <f ca="1">INDEX(tkCompany!tkCompany,MATCH(B45,OFFSET(tkCompany!tkCompany,0,tkCompany!$A$1-1,,1),0),tkCompany!$A$11)</f>
        <v>56.599998474121094</v>
      </c>
      <c r="K45" s="106">
        <f t="shared" si="8"/>
        <v>31.249999046325684</v>
      </c>
      <c r="L45" s="106">
        <f t="shared" si="6"/>
        <v>48.14999866485596</v>
      </c>
      <c r="M45" s="55" t="str">
        <f t="shared" si="9"/>
        <v>Buy</v>
      </c>
      <c r="N45" s="100">
        <f ca="1">INDEX(tkCompany!tkCompany,MATCH(B45,OFFSET(tkCompany!tkCompany,0,tkCompany!$A$1-1,,1),0),tkCompany!$A$3)</f>
        <v>3.794325351715088</v>
      </c>
      <c r="O45" s="101">
        <f ca="1">INDEX(tkCompany!tkCompany,MATCH(B45,OFFSET(tkCompany!tkCompany,0,tkCompany!$A$1-1,,1),0),tkCompany!$A$4)</f>
        <v>72.4137954711914</v>
      </c>
      <c r="P45" s="102">
        <f ca="1">INDEX(tkCompany!tkCompany,MATCH(B45,OFFSET(tkCompany!tkCompany,0,tkCompany!$A$1-1,,1),0),tkCompany!$A$5)</f>
        <v>13.651302337646484</v>
      </c>
      <c r="Q45" s="142">
        <v>69.5</v>
      </c>
      <c r="R45" s="142">
        <v>20.1</v>
      </c>
      <c r="S45" s="107" t="str">
        <f ca="1">INDEX(tkCompany!tkCompany,MATCH(B45,OFFSET(tkCompany!tkCompany,0,tkCompany!$A$1-1,,1),0),tkCompany!$A$7)</f>
        <v>EVEN</v>
      </c>
      <c r="T45" s="107" t="str">
        <f ca="1">INDEX(tkCompany!tkCompany,MATCH(B45,OFFSET(tkCompany!tkCompany,0,tkCompany!$A$1-1,,1),0),tkCompany!$A$8)</f>
        <v>UP</v>
      </c>
      <c r="U45" s="127">
        <f ca="1">INDEX(tkCompany!tkCompany,MATCH(B45,OFFSET(tkCompany!tkCompany,0,tkCompany!$A$1-1,,1),0),tkCompany!$A$9)</f>
        <v>23.100000381469727</v>
      </c>
      <c r="V45" s="137">
        <f ca="1">INDEX(tkCompany!tkCompany,MATCH(B45,OFFSET(tkCompany!tkCompany,0,tkCompany!$A$1-1,,1),0),tkCompany!$A$15)</f>
        <v>0</v>
      </c>
      <c r="W45" s="168">
        <f>V45/H45</f>
        <v>0</v>
      </c>
      <c r="X45" s="110">
        <f ca="1">INDEX(TSCompany!tSCompany,MATCH(B45,OFFSET(TSCompany!tSCompany,0,TSCompany!$A$1-1,,1),0),TSCompany!$A$2)</f>
        <v>2.5999999046325684</v>
      </c>
      <c r="Y45" s="110">
        <f ca="1">INDEX(TSCompany!tSCompany,MATCH(B45,OFFSET(TSCompany!tSCompany,0,TSCompany!$A$1-1,,1),0),TSCompany!$A$5)</f>
        <v>73</v>
      </c>
      <c r="Z45" s="110">
        <f ca="1">INDEX(TSCompany!tSCompany,MATCH(B45,OFFSET(TSCompany!tSCompany,0,TSCompany!$A$1-1,,1),0),TSCompany!$A$3)</f>
        <v>25.399999618530273</v>
      </c>
      <c r="AA45" s="68">
        <v>38661</v>
      </c>
      <c r="AC45" s="118">
        <f t="shared" si="13"/>
        <v>0</v>
      </c>
      <c r="AD45" s="118">
        <f t="shared" si="14"/>
        <v>0</v>
      </c>
      <c r="AE45" s="118" t="str">
        <f t="shared" si="15"/>
        <v>Hold</v>
      </c>
      <c r="AF45" s="118" t="str">
        <f t="shared" si="4"/>
        <v>Hold</v>
      </c>
      <c r="AG45" s="116">
        <f>AVERAGE(K45,Z45)*0.97</f>
        <v>27.475249352455137</v>
      </c>
      <c r="AH45" s="120" t="str">
        <f t="shared" si="7"/>
        <v>Hold</v>
      </c>
      <c r="AK45" s="110" t="e">
        <f ca="1">INDEX([0]!TS,MATCH(O45,OFFSET([0]!TS,0,#REF!-1,,1),0),#REF!)</f>
        <v>#REF!</v>
      </c>
      <c r="AL45" s="110" t="e">
        <f ca="1">INDEX([0]!TS,MATCH(O45,OFFSET([0]!TS,0,#REF!-1,,1),0),#REF!)</f>
        <v>#REF!</v>
      </c>
      <c r="AM45" s="157" t="e">
        <f ca="1">INDEX([0]!TS,MATCH(B45,OFFSET([0]!TS,0,#REF!-1,,1),0),#REF!)</f>
        <v>#REF!</v>
      </c>
    </row>
    <row r="46" spans="1:39" ht="16.5" thickBot="1">
      <c r="A46" s="45" t="s">
        <v>511</v>
      </c>
      <c r="B46" s="34" t="s">
        <v>512</v>
      </c>
      <c r="C46" s="31">
        <f ca="1">INDEX(tkCompany!tkCompany,MATCH(B46,OFFSET(tkCompany!tkCompany,0,tkCompany!$A$1-1,,1),0),tkCompany!$A$10)</f>
        <v>38674.54524305555</v>
      </c>
      <c r="D46" s="129">
        <f>Rank!N46</f>
        <v>5499.906647570837</v>
      </c>
      <c r="E46" s="72" t="str">
        <f t="shared" si="3"/>
        <v>Hold</v>
      </c>
      <c r="F46" s="121" t="str">
        <f>IF(AH46="Hold","Hold",AH46)</f>
        <v>Hold</v>
      </c>
      <c r="G46" s="32" t="str">
        <f ca="1">INDEX(tkCompany!tkCompany,MATCH(B46,OFFSET(tkCompany!tkCompany,0,tkCompany!$A$1-1,,1),0),tkCompany!$A$6)</f>
        <v>Health Care Equipment</v>
      </c>
      <c r="H46" s="33">
        <f ca="1">INDEX(tkCompany!tkCompany,MATCH(B46,OFFSET(tkCompany!tkCompany,0,tkCompany!$A$1-1,,1),0),tkCompany!$A$2)</f>
        <v>42.06999969482422</v>
      </c>
      <c r="I46" s="104">
        <f ca="1">INDEX(tkCompany!tkCompany,MATCH(B46,OFFSET(tkCompany!tkCompany,0,tkCompany!$A$1-1,,1),0),tkCompany!$A$13)</f>
        <v>34.099998474121094</v>
      </c>
      <c r="J46" s="104">
        <f ca="1">INDEX(tkCompany!tkCompany,MATCH(B46,OFFSET(tkCompany!tkCompany,0,tkCompany!$A$1-1,,1),0),tkCompany!$A$11)</f>
        <v>82.80000305175781</v>
      </c>
      <c r="K46" s="106">
        <f>I46+(J46-I46)/4</f>
        <v>46.27499961853027</v>
      </c>
      <c r="L46" s="106">
        <f>K46+2*(J46-I46)/4</f>
        <v>70.62500190734863</v>
      </c>
      <c r="M46" s="55" t="str">
        <f>(IF(H46&lt;K46,"Buy",IF(H46&gt;L46,"Sell","Hold")))</f>
        <v>Buy</v>
      </c>
      <c r="N46" s="100">
        <f ca="1">INDEX(tkCompany!tkCompany,MATCH(B46,OFFSET(tkCompany!tkCompany,0,tkCompany!$A$1-1,,1),0),tkCompany!$A$3)</f>
        <v>5.110413551330566</v>
      </c>
      <c r="O46" s="101">
        <f ca="1">INDEX(tkCompany!tkCompany,MATCH(B46,OFFSET(tkCompany!tkCompany,0,tkCompany!$A$1-1,,1),0),tkCompany!$A$4)</f>
        <v>78.50877380371094</v>
      </c>
      <c r="P46" s="102">
        <f ca="1">INDEX(tkCompany!tkCompany,MATCH(B46,OFFSET(tkCompany!tkCompany,0,tkCompany!$A$1-1,,1),0),tkCompany!$A$5)</f>
        <v>15.506604194641113</v>
      </c>
      <c r="Q46" s="142">
        <v>64.1</v>
      </c>
      <c r="R46" s="142">
        <v>12.7</v>
      </c>
      <c r="S46" s="107" t="str">
        <f ca="1">INDEX(tkCompany!tkCompany,MATCH(B46,OFFSET(tkCompany!tkCompany,0,tkCompany!$A$1-1,,1),0),tkCompany!$A$7)</f>
        <v>UP</v>
      </c>
      <c r="T46" s="107" t="str">
        <f ca="1">INDEX(tkCompany!tkCompany,MATCH(B46,OFFSET(tkCompany!tkCompany,0,tkCompany!$A$1-1,,1),0),tkCompany!$A$8)</f>
        <v>EVEN</v>
      </c>
      <c r="U46" s="127">
        <f ca="1">INDEX(tkCompany!tkCompany,MATCH(B46,OFFSET(tkCompany!tkCompany,0,tkCompany!$A$1-1,,1),0),tkCompany!$A$9)</f>
        <v>17.899999618530273</v>
      </c>
      <c r="V46" s="137">
        <f ca="1">INDEX(tkCompany!tkCompany,MATCH(B46,OFFSET(tkCompany!tkCompany,0,tkCompany!$A$1-1,,1),0),tkCompany!$A$15)</f>
        <v>0.2800000011920929</v>
      </c>
      <c r="W46" s="168">
        <f>V46/H46</f>
        <v>0.006655574119876704</v>
      </c>
      <c r="X46" s="110">
        <f ca="1">INDEX(TSCompany!tSCompany,MATCH(B46,OFFSET(TSCompany!tSCompany,0,TSCompany!$A$1-1,,1),0),TSCompany!$A$2)</f>
        <v>2.5999999046325684</v>
      </c>
      <c r="Y46" s="110">
        <f ca="1">INDEX(TSCompany!tSCompany,MATCH(B46,OFFSET(TSCompany!tSCompany,0,TSCompany!$A$1-1,,1),0),TSCompany!$A$5)</f>
        <v>86</v>
      </c>
      <c r="Z46" s="110">
        <f ca="1">INDEX(TSCompany!tSCompany,MATCH(B46,OFFSET(TSCompany!tSCompany,0,TSCompany!$A$1-1,,1),0),TSCompany!$A$3)</f>
        <v>48</v>
      </c>
      <c r="AA46" s="69">
        <v>38663</v>
      </c>
      <c r="AC46" s="118">
        <f t="shared" si="13"/>
        <v>0</v>
      </c>
      <c r="AD46" s="118">
        <f t="shared" si="14"/>
        <v>0</v>
      </c>
      <c r="AE46" s="118" t="str">
        <f t="shared" si="15"/>
        <v>Hold</v>
      </c>
      <c r="AF46" s="118" t="str">
        <f t="shared" si="4"/>
        <v>Hold</v>
      </c>
      <c r="AG46" s="116">
        <f>AVERAGE(K46,Z46)*0.97</f>
        <v>45.72337481498718</v>
      </c>
      <c r="AH46" s="120" t="str">
        <f>IF(AF46="Buy",AG46,"Hold")</f>
        <v>Hold</v>
      </c>
      <c r="AK46" s="110" t="e">
        <f ca="1">INDEX([0]!TS,MATCH(O46,OFFSET([0]!TS,0,#REF!-1,,1),0),#REF!)</f>
        <v>#REF!</v>
      </c>
      <c r="AL46" s="110" t="e">
        <f ca="1">INDEX([0]!TS,MATCH(O46,OFFSET([0]!TS,0,#REF!-1,,1),0),#REF!)</f>
        <v>#REF!</v>
      </c>
      <c r="AM46" s="157" t="e">
        <f ca="1">INDEX([0]!TS,MATCH(B46,OFFSET([0]!TS,0,#REF!-1,,1),0),#REF!)</f>
        <v>#REF!</v>
      </c>
    </row>
    <row r="47" spans="1:39" ht="16.5" thickBot="1">
      <c r="A47" s="45" t="s">
        <v>684</v>
      </c>
      <c r="B47" s="34" t="s">
        <v>676</v>
      </c>
      <c r="C47" s="31">
        <f ca="1">INDEX(tkCompany!tkCompany,MATCH(B47,OFFSET(tkCompany!tkCompany,0,tkCompany!$A$1-1,,1),0),tkCompany!$A$10)</f>
        <v>38674.54524305555</v>
      </c>
      <c r="D47" s="129">
        <f>Rank!N47</f>
        <v>10095.579267646648</v>
      </c>
      <c r="E47" s="72" t="str">
        <f t="shared" si="3"/>
        <v>Buy</v>
      </c>
      <c r="F47" s="121">
        <f>IF(AH47="Hold","Hold",AH47)</f>
        <v>24.252425807118414</v>
      </c>
      <c r="G47" s="32" t="str">
        <f ca="1">INDEX(tkCompany!tkCompany,MATCH(B47,OFFSET(tkCompany!tkCompany,0,tkCompany!$A$1-1,,1),0),tkCompany!$A$6)</f>
        <v>Thrifts &amp; Mortgage Finance</v>
      </c>
      <c r="H47" s="33">
        <f ca="1">INDEX(tkCompany!tkCompany,MATCH(B47,OFFSET(tkCompany!tkCompany,0,tkCompany!$A$1-1,,1),0),tkCompany!$A$2)</f>
        <v>10.300000190734863</v>
      </c>
      <c r="I47" s="104">
        <f ca="1">INDEX(tkCompany!tkCompany,MATCH(B47,OFFSET(tkCompany!tkCompany,0,tkCompany!$A$1-1,,1),0),tkCompany!$A$13)</f>
        <v>4.099999904632568</v>
      </c>
      <c r="J47" s="104">
        <f ca="1">INDEX(tkCompany!tkCompany,MATCH(B47,OFFSET(tkCompany!tkCompany,0,tkCompany!$A$1-1,,1),0),tkCompany!$A$11)</f>
        <v>27.399999618530273</v>
      </c>
      <c r="K47" s="106">
        <f>I47+(J47-I47)/4</f>
        <v>9.924999833106995</v>
      </c>
      <c r="L47" s="106">
        <f>K47+2*(J47-I47)/4</f>
        <v>21.574999690055847</v>
      </c>
      <c r="M47" s="55" t="str">
        <f>(IF(H47&lt;K47,"Buy",IF(H47&gt;L47,"Sell","Hold")))</f>
        <v>Hold</v>
      </c>
      <c r="N47" s="100">
        <f ca="1">INDEX(tkCompany!tkCompany,MATCH(B47,OFFSET(tkCompany!tkCompany,0,tkCompany!$A$1-1,,1),0),tkCompany!$A$3)</f>
        <v>2.758064031600952</v>
      </c>
      <c r="O47" s="101">
        <f ca="1">INDEX(tkCompany!tkCompany,MATCH(B47,OFFSET(tkCompany!tkCompany,0,tkCompany!$A$1-1,,1),0),tkCompany!$A$4)</f>
        <v>25.510204315185547</v>
      </c>
      <c r="P47" s="102">
        <f ca="1">INDEX(tkCompany!tkCompany,MATCH(B47,OFFSET(tkCompany!tkCompany,0,tkCompany!$A$1-1,,1),0),tkCompany!$A$5)</f>
        <v>24.893747329711914</v>
      </c>
      <c r="Q47" s="142">
        <v>65.3</v>
      </c>
      <c r="R47" s="142">
        <v>35.5</v>
      </c>
      <c r="S47" s="107" t="str">
        <f ca="1">INDEX(tkCompany!tkCompany,MATCH(B47,OFFSET(tkCompany!tkCompany,0,tkCompany!$A$1-1,,1),0),tkCompany!$A$7)</f>
        <v>UP</v>
      </c>
      <c r="T47" s="107" t="str">
        <f ca="1">INDEX(tkCompany!tkCompany,MATCH(B47,OFFSET(tkCompany!tkCompany,0,tkCompany!$A$1-1,,1),0),tkCompany!$A$8)</f>
        <v>UP</v>
      </c>
      <c r="U47" s="127">
        <f ca="1">INDEX(tkCompany!tkCompany,MATCH(B47,OFFSET(tkCompany!tkCompany,0,tkCompany!$A$1-1,,1),0),tkCompany!$A$9)</f>
        <v>2.5</v>
      </c>
      <c r="V47" s="137">
        <f ca="1">INDEX(tkCompany!tkCompany,MATCH(B47,OFFSET(tkCompany!tkCompany,0,tkCompany!$A$1-1,,1),0),tkCompany!$A$15)</f>
        <v>0.3199999928474426</v>
      </c>
      <c r="W47" s="168">
        <f>V47/H47</f>
        <v>0.031067959895310634</v>
      </c>
      <c r="X47" s="110">
        <f ca="1">INDEX(TSCompany!tSCompany,MATCH(B47,OFFSET(TSCompany!tSCompany,0,TSCompany!$A$1-1,,1),0),TSCompany!$A$2)</f>
        <v>9.5</v>
      </c>
      <c r="Y47" s="110">
        <f ca="1">INDEX(TSCompany!tSCompany,MATCH(B47,OFFSET(TSCompany!tSCompany,0,TSCompany!$A$1-1,,1),0),TSCompany!$A$5)</f>
        <v>24</v>
      </c>
      <c r="Z47" s="110">
        <f ca="1">INDEX(TSCompany!tSCompany,MATCH(B47,OFFSET(TSCompany!tSCompany,0,TSCompany!$A$1-1,,1),0),TSCompany!$A$3)</f>
        <v>40.08000183105469</v>
      </c>
      <c r="AA47" s="69">
        <v>38668</v>
      </c>
      <c r="AC47" s="118">
        <f t="shared" si="13"/>
        <v>0</v>
      </c>
      <c r="AD47" s="118">
        <f t="shared" si="14"/>
        <v>1</v>
      </c>
      <c r="AE47" s="118">
        <f t="shared" si="15"/>
        <v>1</v>
      </c>
      <c r="AF47" s="118" t="str">
        <f t="shared" si="4"/>
        <v>Buy</v>
      </c>
      <c r="AG47" s="116">
        <f>AVERAGE(K47,Z47)*0.97</f>
        <v>24.252425807118414</v>
      </c>
      <c r="AH47" s="120">
        <f>IF(AF47="Buy",AG47,"Hold")</f>
        <v>24.252425807118414</v>
      </c>
      <c r="AK47" s="110" t="e">
        <f ca="1">INDEX([0]!TS,MATCH(O47,OFFSET([0]!TS,0,#REF!-1,,1),0),#REF!)</f>
        <v>#REF!</v>
      </c>
      <c r="AL47" s="110" t="e">
        <f ca="1">INDEX([0]!TS,MATCH(O47,OFFSET([0]!TS,0,#REF!-1,,1),0),#REF!)</f>
        <v>#REF!</v>
      </c>
      <c r="AM47" s="157" t="e">
        <f ca="1">INDEX([0]!TS,MATCH(B47,OFFSET([0]!TS,0,#REF!-1,,1),0),#REF!)</f>
        <v>#REF!</v>
      </c>
    </row>
    <row r="48" spans="1:39" ht="16.5" thickBot="1">
      <c r="A48" s="45" t="s">
        <v>410</v>
      </c>
      <c r="B48" s="34" t="s">
        <v>411</v>
      </c>
      <c r="C48" s="31">
        <f ca="1">INDEX(tkCompany!tkCompany,MATCH(B48,OFFSET(tkCompany!tkCompany,0,tkCompany!$A$1-1,,1),0),tkCompany!$A$10)</f>
        <v>38674.54524305555</v>
      </c>
      <c r="D48" s="129">
        <f>Rank!N48</f>
        <v>7755.130658149719</v>
      </c>
      <c r="E48" s="72" t="str">
        <f t="shared" si="3"/>
        <v>Hold Plus</v>
      </c>
      <c r="F48" s="121">
        <f>IF(AH48="Hold","Hold",AH48)</f>
        <v>21.175100272893904</v>
      </c>
      <c r="G48" s="32" t="str">
        <f ca="1">INDEX(tkCompany!tkCompany,MATCH(B48,OFFSET(tkCompany!tkCompany,0,tkCompany!$A$1-1,,1),0),tkCompany!$A$6)</f>
        <v>Internet Retail</v>
      </c>
      <c r="H48" s="33">
        <f ca="1">INDEX(tkCompany!tkCompany,MATCH(B48,OFFSET(tkCompany!tkCompany,0,tkCompany!$A$1-1,,1),0),tkCompany!$A$2)</f>
        <v>44.68000030517578</v>
      </c>
      <c r="I48" s="104">
        <f ca="1">INDEX(tkCompany!tkCompany,MATCH(B48,OFFSET(tkCompany!tkCompany,0,tkCompany!$A$1-1,,1),0),tkCompany!$A$13)</f>
        <v>13.800000190734863</v>
      </c>
      <c r="J48" s="104">
        <f ca="1">INDEX(tkCompany!tkCompany,MATCH(B48,OFFSET(tkCompany!tkCompany,0,tkCompany!$A$1-1,,1),0),tkCompany!$A$11)</f>
        <v>61.79999923706055</v>
      </c>
      <c r="K48" s="106">
        <f>I48+(J48-I48)/4</f>
        <v>25.799999952316284</v>
      </c>
      <c r="L48" s="106">
        <f>K48+2*(J48-I48)/4</f>
        <v>49.799999475479126</v>
      </c>
      <c r="M48" s="55" t="str">
        <f>(IF(H48&lt;K48,"Buy",IF(H48&gt;L48,"Sell","Hold")))</f>
        <v>Hold</v>
      </c>
      <c r="N48" s="100">
        <f ca="1">INDEX(tkCompany!tkCompany,MATCH(B48,OFFSET(tkCompany!tkCompany,0,tkCompany!$A$1-1,,1),0),tkCompany!$A$3)</f>
        <v>0.554404079914093</v>
      </c>
      <c r="O48" s="101">
        <f ca="1">INDEX(tkCompany!tkCompany,MATCH(B48,OFFSET(tkCompany!tkCompany,0,tkCompany!$A$1-1,,1),0),tkCompany!$A$4)</f>
        <v>83.03935241699219</v>
      </c>
      <c r="P48" s="102">
        <f ca="1">INDEX(tkCompany!tkCompany,MATCH(B48,OFFSET(tkCompany!tkCompany,0,tkCompany!$A$1-1,,1),0),tkCompany!$A$5)</f>
        <v>6.7026143074035645</v>
      </c>
      <c r="Q48" s="142">
        <v>86.8</v>
      </c>
      <c r="R48" s="142">
        <v>23.9</v>
      </c>
      <c r="S48" s="107" t="str">
        <f ca="1">INDEX(tkCompany!tkCompany,MATCH(B48,OFFSET(tkCompany!tkCompany,0,tkCompany!$A$1-1,,1),0),tkCompany!$A$7)</f>
        <v>UP</v>
      </c>
      <c r="T48" s="107" t="str">
        <f ca="1">INDEX(tkCompany!tkCompany,MATCH(B48,OFFSET(tkCompany!tkCompany,0,tkCompany!$A$1-1,,1),0),tkCompany!$A$8)</f>
        <v>UP</v>
      </c>
      <c r="U48" s="127">
        <f ca="1">INDEX(tkCompany!tkCompany,MATCH(B48,OFFSET(tkCompany!tkCompany,0,tkCompany!$A$1-1,,1),0),tkCompany!$A$9)</f>
        <v>61.20000076293945</v>
      </c>
      <c r="V48" s="137">
        <f ca="1">INDEX(tkCompany!tkCompany,MATCH(B48,OFFSET(tkCompany!tkCompany,0,tkCompany!$A$1-1,,1),0),tkCompany!$A$15)</f>
        <v>0</v>
      </c>
      <c r="W48" s="168">
        <f>V48/H48</f>
        <v>0</v>
      </c>
      <c r="X48" s="110">
        <f ca="1">INDEX(TSCompany!tSCompany,MATCH(B48,OFFSET(TSCompany!tSCompany,0,TSCompany!$A$1-1,,1),0),TSCompany!$A$2)</f>
        <v>8.399999618530273</v>
      </c>
      <c r="Y48" s="110">
        <f ca="1">INDEX(TSCompany!tSCompany,MATCH(B48,OFFSET(TSCompany!tSCompany,0,TSCompany!$A$1-1,,1),0),TSCompany!$A$5)</f>
        <v>38</v>
      </c>
      <c r="Z48" s="110">
        <f ca="1">INDEX(TSCompany!tSCompany,MATCH(B48,OFFSET(TSCompany!tSCompany,0,TSCompany!$A$1-1,,1),0),TSCompany!$A$3)</f>
        <v>17.860000610351562</v>
      </c>
      <c r="AA48" s="69">
        <v>38643</v>
      </c>
      <c r="AC48" s="118">
        <f t="shared" si="13"/>
        <v>1</v>
      </c>
      <c r="AD48" s="118">
        <f t="shared" si="14"/>
        <v>0</v>
      </c>
      <c r="AE48" s="118">
        <f t="shared" si="15"/>
        <v>1</v>
      </c>
      <c r="AF48" s="118" t="str">
        <f t="shared" si="4"/>
        <v>Buy</v>
      </c>
      <c r="AG48" s="116">
        <f>AVERAGE(K48,Z48)*0.97</f>
        <v>21.175100272893904</v>
      </c>
      <c r="AH48" s="120">
        <f>IF(AF48="Buy",AG48,"Hold")</f>
        <v>21.175100272893904</v>
      </c>
      <c r="AK48" s="110" t="e">
        <f ca="1">INDEX([0]!TS,MATCH(O48,OFFSET([0]!TS,0,#REF!-1,,1),0),#REF!)</f>
        <v>#REF!</v>
      </c>
      <c r="AL48" s="110" t="e">
        <f ca="1">INDEX([0]!TS,MATCH(O48,OFFSET([0]!TS,0,#REF!-1,,1),0),#REF!)</f>
        <v>#REF!</v>
      </c>
      <c r="AM48" s="157" t="e">
        <f ca="1">INDEX([0]!TS,MATCH(B48,OFFSET([0]!TS,0,#REF!-1,,1),0),#REF!)</f>
        <v>#REF!</v>
      </c>
    </row>
    <row r="49" spans="1:39" ht="16.5" thickBot="1">
      <c r="A49" s="45" t="s">
        <v>630</v>
      </c>
      <c r="B49" s="34" t="s">
        <v>97</v>
      </c>
      <c r="C49" s="31">
        <f ca="1">INDEX(tkCompany!tkCompany,MATCH(B49,OFFSET(tkCompany!tkCompany,0,tkCompany!$A$1-1,,1),0),tkCompany!$A$10)</f>
        <v>38674.54524305555</v>
      </c>
      <c r="D49" s="129">
        <f>Rank!N49</f>
        <v>8851.082468032837</v>
      </c>
      <c r="E49" s="72" t="str">
        <f t="shared" si="3"/>
        <v>Buy</v>
      </c>
      <c r="F49" s="121">
        <f t="shared" si="5"/>
        <v>36.87697423219681</v>
      </c>
      <c r="G49" s="32" t="str">
        <f ca="1">INDEX(tkCompany!tkCompany,MATCH(B49,OFFSET(tkCompany!tkCompany,0,tkCompany!$A$1-1,,1),0),tkCompany!$A$6)</f>
        <v>Education Services</v>
      </c>
      <c r="H49" s="33">
        <f ca="1">INDEX(tkCompany!tkCompany,MATCH(B49,OFFSET(tkCompany!tkCompany,0,tkCompany!$A$1-1,,1),0),tkCompany!$A$2)</f>
        <v>31.309999465942383</v>
      </c>
      <c r="I49" s="104">
        <f ca="1">INDEX(tkCompany!tkCompany,MATCH(B49,OFFSET(tkCompany!tkCompany,0,tkCompany!$A$1-1,,1),0),tkCompany!$A$13)</f>
        <v>23.600000381469727</v>
      </c>
      <c r="J49" s="104">
        <f ca="1">INDEX(tkCompany!tkCompany,MATCH(B49,OFFSET(tkCompany!tkCompany,0,tkCompany!$A$1-1,,1),0),tkCompany!$A$11)</f>
        <v>62.29999923706055</v>
      </c>
      <c r="K49" s="106">
        <f t="shared" si="8"/>
        <v>33.27500009536743</v>
      </c>
      <c r="L49" s="106">
        <f t="shared" si="6"/>
        <v>52.62499952316284</v>
      </c>
      <c r="M49" s="55" t="str">
        <f t="shared" si="9"/>
        <v>Buy</v>
      </c>
      <c r="N49" s="100">
        <f ca="1">INDEX(tkCompany!tkCompany,MATCH(B49,OFFSET(tkCompany!tkCompany,0,tkCompany!$A$1-1,,1),0),tkCompany!$A$3)</f>
        <v>4.019455909729004</v>
      </c>
      <c r="O49" s="101">
        <f ca="1">INDEX(tkCompany!tkCompany,MATCH(B49,OFFSET(tkCompany!tkCompany,0,tkCompany!$A$1-1,,1),0),tkCompany!$A$4)</f>
        <v>77.81818389892578</v>
      </c>
      <c r="P49" s="102">
        <f ca="1">INDEX(tkCompany!tkCompany,MATCH(B49,OFFSET(tkCompany!tkCompany,0,tkCompany!$A$1-1,,1),0),tkCompany!$A$5)</f>
        <v>14.752193450927734</v>
      </c>
      <c r="Q49" s="142">
        <v>66.9</v>
      </c>
      <c r="R49" s="142">
        <v>20.4</v>
      </c>
      <c r="S49" s="107" t="str">
        <f ca="1">INDEX(tkCompany!tkCompany,MATCH(B49,OFFSET(tkCompany!tkCompany,0,tkCompany!$A$1-1,,1),0),tkCompany!$A$7)</f>
        <v>UP</v>
      </c>
      <c r="T49" s="107" t="str">
        <f ca="1">INDEX(tkCompany!tkCompany,MATCH(B49,OFFSET(tkCompany!tkCompany,0,tkCompany!$A$1-1,,1),0),tkCompany!$A$8)</f>
        <v>UP</v>
      </c>
      <c r="U49" s="127">
        <f ca="1">INDEX(tkCompany!tkCompany,MATCH(B49,OFFSET(tkCompany!tkCompany,0,tkCompany!$A$1-1,,1),0),tkCompany!$A$9)</f>
        <v>21.399999618530273</v>
      </c>
      <c r="V49" s="137">
        <f ca="1">INDEX(tkCompany!tkCompany,MATCH(B49,OFFSET(tkCompany!tkCompany,0,tkCompany!$A$1-1,,1),0),tkCompany!$A$15)</f>
        <v>0</v>
      </c>
      <c r="W49" s="168">
        <f>V49/H49</f>
        <v>0</v>
      </c>
      <c r="X49" s="110">
        <f ca="1">INDEX(TSCompany!tSCompany,MATCH(B49,OFFSET(TSCompany!tSCompany,0,TSCompany!$A$1-1,,1),0),TSCompany!$A$2)</f>
        <v>10</v>
      </c>
      <c r="Y49" s="110">
        <f ca="1">INDEX(TSCompany!tSCompany,MATCH(B49,OFFSET(TSCompany!tSCompany,0,TSCompany!$A$1-1,,1),0),TSCompany!$A$5)</f>
        <v>76</v>
      </c>
      <c r="Z49" s="110">
        <f ca="1">INDEX(TSCompany!tSCompany,MATCH(B49,OFFSET(TSCompany!tSCompany,0,TSCompany!$A$1-1,,1),0),TSCompany!$A$3)</f>
        <v>42.7599983215332</v>
      </c>
      <c r="AA49" s="69">
        <v>38671</v>
      </c>
      <c r="AC49" s="118">
        <f t="shared" si="13"/>
        <v>0</v>
      </c>
      <c r="AD49" s="118">
        <f t="shared" si="14"/>
        <v>1</v>
      </c>
      <c r="AE49" s="118">
        <f t="shared" si="15"/>
        <v>1</v>
      </c>
      <c r="AF49" s="118" t="str">
        <f t="shared" si="4"/>
        <v>Buy</v>
      </c>
      <c r="AG49" s="116">
        <f>AVERAGE(K49,Z49)*0.97</f>
        <v>36.87697423219681</v>
      </c>
      <c r="AH49" s="120">
        <f t="shared" si="7"/>
        <v>36.87697423219681</v>
      </c>
      <c r="AK49" s="110" t="e">
        <f ca="1">INDEX([0]!TS,MATCH(O49,OFFSET([0]!TS,0,#REF!-1,,1),0),#REF!)</f>
        <v>#REF!</v>
      </c>
      <c r="AL49" s="110" t="e">
        <f ca="1">INDEX([0]!TS,MATCH(O49,OFFSET([0]!TS,0,#REF!-1,,1),0),#REF!)</f>
        <v>#REF!</v>
      </c>
      <c r="AM49" s="157" t="e">
        <f ca="1">INDEX([0]!TS,MATCH(B49,OFFSET([0]!TS,0,#REF!-1,,1),0),#REF!)</f>
        <v>#REF!</v>
      </c>
    </row>
    <row r="50" spans="1:39" ht="16.5" thickBot="1">
      <c r="A50" s="45" t="s">
        <v>70</v>
      </c>
      <c r="B50" s="34" t="s">
        <v>34</v>
      </c>
      <c r="C50" s="31">
        <f ca="1">INDEX(tkCompany!tkCompany,MATCH(B50,OFFSET(tkCompany!tkCompany,0,tkCompany!$A$1-1,,1),0),tkCompany!$A$10)</f>
        <v>38674.54524305555</v>
      </c>
      <c r="D50" s="129">
        <f>Rank!N50</f>
        <v>2119.623010635376</v>
      </c>
      <c r="E50" s="72" t="str">
        <f t="shared" si="3"/>
        <v>Hold Minus</v>
      </c>
      <c r="F50" s="121" t="str">
        <f t="shared" si="5"/>
        <v>Hold</v>
      </c>
      <c r="G50" s="32" t="str">
        <f ca="1">INDEX(tkCompany!tkCompany,MATCH(B50,OFFSET(tkCompany!tkCompany,0,tkCompany!$A$1-1,,1),0),tkCompany!$A$6)</f>
        <v>Computer Storage &amp; Periphera</v>
      </c>
      <c r="H50" s="33">
        <f ca="1">INDEX(tkCompany!tkCompany,MATCH(B50,OFFSET(tkCompany!tkCompany,0,tkCompany!$A$1-1,,1),0),tkCompany!$A$2)</f>
        <v>13.989999771118164</v>
      </c>
      <c r="I50" s="104">
        <f ca="1">INDEX(tkCompany!tkCompany,MATCH(B50,OFFSET(tkCompany!tkCompany,0,tkCompany!$A$1-1,,1),0),tkCompany!$A$13)</f>
        <v>8.5</v>
      </c>
      <c r="J50" s="104">
        <f ca="1">INDEX(tkCompany!tkCompany,MATCH(B50,OFFSET(tkCompany!tkCompany,0,tkCompany!$A$1-1,,1),0),tkCompany!$A$11)</f>
        <v>26.600000381469727</v>
      </c>
      <c r="K50" s="106">
        <f t="shared" si="8"/>
        <v>13.025000095367432</v>
      </c>
      <c r="L50" s="106">
        <f t="shared" si="6"/>
        <v>22.075000286102295</v>
      </c>
      <c r="M50" s="55" t="str">
        <f t="shared" si="9"/>
        <v>Hold</v>
      </c>
      <c r="N50" s="100">
        <f ca="1">INDEX(tkCompany!tkCompany,MATCH(B50,OFFSET(tkCompany!tkCompany,0,tkCompany!$A$1-1,,1),0),tkCompany!$A$3)</f>
        <v>2.296903610229492</v>
      </c>
      <c r="O50" s="101">
        <f ca="1">INDEX(tkCompany!tkCompany,MATCH(B50,OFFSET(tkCompany!tkCompany,0,tkCompany!$A$1-1,,1),0),tkCompany!$A$4)</f>
        <v>75.26881408691406</v>
      </c>
      <c r="P50" s="102">
        <f ca="1">INDEX(tkCompany!tkCompany,MATCH(B50,OFFSET(tkCompany!tkCompany,0,tkCompany!$A$1-1,,1),0),tkCompany!$A$5)</f>
        <v>13.713698387145996</v>
      </c>
      <c r="Q50" s="142">
        <v>53.3</v>
      </c>
      <c r="R50" s="142">
        <v>13.5</v>
      </c>
      <c r="S50" s="107" t="str">
        <f ca="1">INDEX(tkCompany!tkCompany,MATCH(B50,OFFSET(tkCompany!tkCompany,0,tkCompany!$A$1-1,,1),0),tkCompany!$A$7)</f>
        <v>UP</v>
      </c>
      <c r="T50" s="107" t="str">
        <f ca="1">INDEX(tkCompany!tkCompany,MATCH(B50,OFFSET(tkCompany!tkCompany,0,tkCompany!$A$1-1,,1),0),tkCompany!$A$8)</f>
        <v>DOWN</v>
      </c>
      <c r="U50" s="127">
        <f ca="1">INDEX(tkCompany!tkCompany,MATCH(B50,OFFSET(tkCompany!tkCompany,0,tkCompany!$A$1-1,,1),0),tkCompany!$A$9)</f>
        <v>28</v>
      </c>
      <c r="V50" s="137">
        <f ca="1">INDEX(tkCompany!tkCompany,MATCH(B50,OFFSET(tkCompany!tkCompany,0,tkCompany!$A$1-1,,1),0),tkCompany!$A$15)</f>
        <v>0</v>
      </c>
      <c r="W50" s="168">
        <f>V50/H50</f>
        <v>0</v>
      </c>
      <c r="X50" s="110">
        <f ca="1">INDEX(TSCompany!tSCompany,MATCH(B50,OFFSET(TSCompany!tSCompany,0,TSCompany!$A$1-1,,1),0),TSCompany!$A$2)</f>
        <v>2.0999999046325684</v>
      </c>
      <c r="Y50" s="110">
        <f ca="1">INDEX(TSCompany!tSCompany,MATCH(B50,OFFSET(TSCompany!tSCompany,0,TSCompany!$A$1-1,,1),0),TSCompany!$A$5)</f>
        <v>68</v>
      </c>
      <c r="Z50" s="110">
        <f ca="1">INDEX(TSCompany!tSCompany,MATCH(B50,OFFSET(TSCompany!tSCompany,0,TSCompany!$A$1-1,,1),0),TSCompany!$A$3)</f>
        <v>5.239999771118164</v>
      </c>
      <c r="AA50" s="68">
        <v>38649</v>
      </c>
      <c r="AC50" s="118">
        <f t="shared" si="13"/>
        <v>0</v>
      </c>
      <c r="AD50" s="118">
        <f t="shared" si="14"/>
        <v>0</v>
      </c>
      <c r="AE50" s="118" t="str">
        <f t="shared" si="15"/>
        <v>Hold</v>
      </c>
      <c r="AF50" s="118" t="str">
        <f t="shared" si="4"/>
        <v>Hold</v>
      </c>
      <c r="AG50" s="116">
        <f>AVERAGE(K50,Z50)*0.97</f>
        <v>8.858524935245514</v>
      </c>
      <c r="AH50" s="120" t="str">
        <f t="shared" si="7"/>
        <v>Hold</v>
      </c>
      <c r="AK50" s="110" t="e">
        <f ca="1">INDEX([0]!TS,MATCH(O50,OFFSET([0]!TS,0,#REF!-1,,1),0),#REF!)</f>
        <v>#REF!</v>
      </c>
      <c r="AL50" s="110" t="e">
        <f ca="1">INDEX([0]!TS,MATCH(O50,OFFSET([0]!TS,0,#REF!-1,,1),0),#REF!)</f>
        <v>#REF!</v>
      </c>
      <c r="AM50" s="157" t="e">
        <f ca="1">INDEX([0]!TS,MATCH(B50,OFFSET([0]!TS,0,#REF!-1,,1),0),#REF!)</f>
        <v>#REF!</v>
      </c>
    </row>
    <row r="51" spans="1:39" ht="16.5" thickBot="1">
      <c r="A51" s="45" t="s">
        <v>115</v>
      </c>
      <c r="B51" s="35" t="s">
        <v>116</v>
      </c>
      <c r="C51" s="31">
        <f ca="1">INDEX(tkCompany!tkCompany,MATCH(B51,OFFSET(tkCompany!tkCompany,0,tkCompany!$A$1-1,,1),0),tkCompany!$A$10)</f>
        <v>38674.54524305555</v>
      </c>
      <c r="D51" s="129">
        <f>Rank!N51</f>
        <v>3431.5238675771307</v>
      </c>
      <c r="E51" s="72" t="str">
        <f t="shared" si="3"/>
        <v>Hold</v>
      </c>
      <c r="F51" s="121" t="str">
        <f t="shared" si="5"/>
        <v>Hold</v>
      </c>
      <c r="G51" s="32" t="str">
        <f ca="1">INDEX(tkCompany!tkCompany,MATCH(B51,OFFSET(tkCompany!tkCompany,0,tkCompany!$A$1-1,,1),0),tkCompany!$A$6)</f>
        <v>Air Freight &amp; Logistics</v>
      </c>
      <c r="H51" s="33">
        <f ca="1">INDEX(tkCompany!tkCompany,MATCH(B51,OFFSET(tkCompany!tkCompany,0,tkCompany!$A$1-1,,1),0),tkCompany!$A$2)</f>
        <v>70.68000030517578</v>
      </c>
      <c r="I51" s="104">
        <f ca="1">INDEX(tkCompany!tkCompany,MATCH(B51,OFFSET(tkCompany!tkCompany,0,tkCompany!$A$1-1,,1),0),tkCompany!$A$13)</f>
        <v>28.299999237060547</v>
      </c>
      <c r="J51" s="104">
        <f ca="1">INDEX(tkCompany!tkCompany,MATCH(B51,OFFSET(tkCompany!tkCompany,0,tkCompany!$A$1-1,,1),0),tkCompany!$A$11)</f>
        <v>88.9000015258789</v>
      </c>
      <c r="K51" s="106">
        <f t="shared" si="8"/>
        <v>43.44999980926514</v>
      </c>
      <c r="L51" s="106">
        <f t="shared" si="6"/>
        <v>73.75000095367432</v>
      </c>
      <c r="M51" s="55" t="str">
        <f t="shared" si="9"/>
        <v>Hold</v>
      </c>
      <c r="N51" s="100">
        <f ca="1">INDEX(tkCompany!tkCompany,MATCH(B51,OFFSET(tkCompany!tkCompany,0,tkCompany!$A$1-1,,1),0),tkCompany!$A$3)</f>
        <v>0.4299197793006897</v>
      </c>
      <c r="O51" s="101">
        <f ca="1">INDEX(tkCompany!tkCompany,MATCH(B51,OFFSET(tkCompany!tkCompany,0,tkCompany!$A$1-1,,1),0),tkCompany!$A$4)</f>
        <v>140.9091033935547</v>
      </c>
      <c r="P51" s="102">
        <f ca="1">INDEX(tkCompany!tkCompany,MATCH(B51,OFFSET(tkCompany!tkCompany,0,tkCompany!$A$1-1,,1),0),tkCompany!$A$5)</f>
        <v>5.086128234863281</v>
      </c>
      <c r="Q51" s="142">
        <v>70.1</v>
      </c>
      <c r="R51" s="142">
        <v>8.7</v>
      </c>
      <c r="S51" s="107" t="str">
        <f ca="1">INDEX(tkCompany!tkCompany,MATCH(B51,OFFSET(tkCompany!tkCompany,0,tkCompany!$A$1-1,,1),0),tkCompany!$A$7)</f>
        <v>EVEN</v>
      </c>
      <c r="T51" s="107" t="str">
        <f ca="1">INDEX(tkCompany!tkCompany,MATCH(B51,OFFSET(tkCompany!tkCompany,0,tkCompany!$A$1-1,,1),0),tkCompany!$A$8)</f>
        <v>DOWN</v>
      </c>
      <c r="U51" s="127">
        <f ca="1">INDEX(tkCompany!tkCompany,MATCH(B51,OFFSET(tkCompany!tkCompany,0,tkCompany!$A$1-1,,1),0),tkCompany!$A$9)</f>
        <v>43.400001525878906</v>
      </c>
      <c r="V51" s="137">
        <f ca="1">INDEX(tkCompany!tkCompany,MATCH(B51,OFFSET(tkCompany!tkCompany,0,tkCompany!$A$1-1,,1),0),tkCompany!$A$15)</f>
        <v>0.30000001192092896</v>
      </c>
      <c r="W51" s="168">
        <f>V51/H51</f>
        <v>0.004244482323508995</v>
      </c>
      <c r="X51" s="110">
        <f ca="1">INDEX(TSCompany!tSCompany,MATCH(B51,OFFSET(TSCompany!tSCompany,0,TSCompany!$A$1-1,,1),0),TSCompany!$A$2)</f>
        <v>8.899999618530273</v>
      </c>
      <c r="Y51" s="110">
        <f ca="1">INDEX(TSCompany!tSCompany,MATCH(B51,OFFSET(TSCompany!tSCompany,0,TSCompany!$A$1-1,,1),0),TSCompany!$A$5)</f>
        <v>160</v>
      </c>
      <c r="Z51" s="110">
        <f ca="1">INDEX(TSCompany!tSCompany,MATCH(B51,OFFSET(TSCompany!tSCompany,0,TSCompany!$A$1-1,,1),0),TSCompany!$A$3)</f>
        <v>37.52000045776367</v>
      </c>
      <c r="AA51" s="69">
        <v>38621</v>
      </c>
      <c r="AC51" s="118">
        <f t="shared" si="13"/>
        <v>0</v>
      </c>
      <c r="AD51" s="118">
        <f t="shared" si="14"/>
        <v>0</v>
      </c>
      <c r="AE51" s="118" t="str">
        <f t="shared" si="15"/>
        <v>Hold</v>
      </c>
      <c r="AF51" s="118" t="str">
        <f t="shared" si="4"/>
        <v>Hold</v>
      </c>
      <c r="AG51" s="116">
        <f>AVERAGE(K51,Z51)*0.97</f>
        <v>39.27045012950897</v>
      </c>
      <c r="AH51" s="120" t="str">
        <f t="shared" si="7"/>
        <v>Hold</v>
      </c>
      <c r="AK51" s="110" t="e">
        <f ca="1">INDEX([0]!TS,MATCH(O51,OFFSET([0]!TS,0,#REF!-1,,1),0),#REF!)</f>
        <v>#REF!</v>
      </c>
      <c r="AL51" s="110" t="e">
        <f ca="1">INDEX([0]!TS,MATCH(O51,OFFSET([0]!TS,0,#REF!-1,,1),0),#REF!)</f>
        <v>#REF!</v>
      </c>
      <c r="AM51" s="157" t="e">
        <f ca="1">INDEX([0]!TS,MATCH(B51,OFFSET([0]!TS,0,#REF!-1,,1),0),#REF!)</f>
        <v>#REF!</v>
      </c>
    </row>
    <row r="52" spans="1:39" ht="16.5" thickBot="1">
      <c r="A52" s="45" t="s">
        <v>119</v>
      </c>
      <c r="B52" s="35" t="s">
        <v>120</v>
      </c>
      <c r="C52" s="31">
        <f ca="1">INDEX(tkCompany!tkCompany,MATCH(B52,OFFSET(tkCompany!tkCompany,0,tkCompany!$A$1-1,,1),0),tkCompany!$A$10)</f>
        <v>38674.54524305555</v>
      </c>
      <c r="D52" s="129">
        <f>Rank!N52</f>
        <v>1556.1727113723755</v>
      </c>
      <c r="E52" s="72" t="str">
        <f t="shared" si="3"/>
        <v>Sell</v>
      </c>
      <c r="F52" s="121" t="str">
        <f t="shared" si="5"/>
        <v>Hold</v>
      </c>
      <c r="G52" s="32" t="str">
        <f ca="1">INDEX(tkCompany!tkCompany,MATCH(B52,OFFSET(tkCompany!tkCompany,0,tkCompany!$A$1-1,,1),0),tkCompany!$A$6)</f>
        <v>Health Care Services</v>
      </c>
      <c r="H52" s="33">
        <f ca="1">INDEX(tkCompany!tkCompany,MATCH(B52,OFFSET(tkCompany!tkCompany,0,tkCompany!$A$1-1,,1),0),tkCompany!$A$2)</f>
        <v>79.48999786376953</v>
      </c>
      <c r="I52" s="104">
        <f ca="1">INDEX(tkCompany!tkCompany,MATCH(B52,OFFSET(tkCompany!tkCompany,0,tkCompany!$A$1-1,,1),0),tkCompany!$A$13)</f>
        <v>31.600000381469727</v>
      </c>
      <c r="J52" s="104">
        <f ca="1">INDEX(tkCompany!tkCompany,MATCH(B52,OFFSET(tkCompany!tkCompany,0,tkCompany!$A$1-1,,1),0),tkCompany!$A$11)</f>
        <v>97.30000305175781</v>
      </c>
      <c r="K52" s="106">
        <f t="shared" si="8"/>
        <v>48.02500104904175</v>
      </c>
      <c r="L52" s="106">
        <f t="shared" si="6"/>
        <v>80.87500238418579</v>
      </c>
      <c r="M52" s="55" t="str">
        <f t="shared" si="9"/>
        <v>Hold</v>
      </c>
      <c r="N52" s="100">
        <f ca="1">INDEX(tkCompany!tkCompany,MATCH(B52,OFFSET(tkCompany!tkCompany,0,tkCompany!$A$1-1,,1),0),tkCompany!$A$3)</f>
        <v>0.3718940317630768</v>
      </c>
      <c r="O52" s="101">
        <f ca="1">INDEX(tkCompany!tkCompany,MATCH(B52,OFFSET(tkCompany!tkCompany,0,tkCompany!$A$1-1,,1),0),tkCompany!$A$4)</f>
        <v>141.37930297851562</v>
      </c>
      <c r="P52" s="102">
        <f ca="1">INDEX(tkCompany!tkCompany,MATCH(B52,OFFSET(tkCompany!tkCompany,0,tkCompany!$A$1-1,,1),0),tkCompany!$A$5)</f>
        <v>4.1262125968933105</v>
      </c>
      <c r="Q52" s="142">
        <v>63.2</v>
      </c>
      <c r="R52" s="142">
        <v>3.5</v>
      </c>
      <c r="S52" s="107" t="str">
        <f ca="1">INDEX(tkCompany!tkCompany,MATCH(B52,OFFSET(tkCompany!tkCompany,0,tkCompany!$A$1-1,,1),0),tkCompany!$A$7)</f>
        <v>UP</v>
      </c>
      <c r="T52" s="107" t="str">
        <f ca="1">INDEX(tkCompany!tkCompany,MATCH(B52,OFFSET(tkCompany!tkCompany,0,tkCompany!$A$1-1,,1),0),tkCompany!$A$8)</f>
        <v>UP</v>
      </c>
      <c r="U52" s="127">
        <f ca="1">INDEX(tkCompany!tkCompany,MATCH(B52,OFFSET(tkCompany!tkCompany,0,tkCompany!$A$1-1,,1),0),tkCompany!$A$9)</f>
        <v>32.79999923706055</v>
      </c>
      <c r="V52" s="137">
        <f ca="1">INDEX(tkCompany!tkCompany,MATCH(B52,OFFSET(tkCompany!tkCompany,0,tkCompany!$A$1-1,,1),0),tkCompany!$A$15)</f>
        <v>0</v>
      </c>
      <c r="W52" s="168">
        <f>V52/H52</f>
        <v>0</v>
      </c>
      <c r="X52" s="110">
        <f ca="1">INDEX(TSCompany!tSCompany,MATCH(B52,OFFSET(TSCompany!tSCompany,0,TSCompany!$A$1-1,,1),0),TSCompany!$A$2)</f>
        <v>3.200000047683716</v>
      </c>
      <c r="Y52" s="110">
        <f ca="1">INDEX(TSCompany!tSCompany,MATCH(B52,OFFSET(TSCompany!tSCompany,0,TSCompany!$A$1-1,,1),0),TSCompany!$A$5)</f>
        <v>121</v>
      </c>
      <c r="Z52" s="110">
        <f ca="1">INDEX(TSCompany!tSCompany,MATCH(B52,OFFSET(TSCompany!tSCompany,0,TSCompany!$A$1-1,,1),0),TSCompany!$A$3)</f>
        <v>44.630001068115234</v>
      </c>
      <c r="AA52" s="69">
        <v>38663</v>
      </c>
      <c r="AC52" s="118">
        <f t="shared" si="13"/>
        <v>0</v>
      </c>
      <c r="AD52" s="118">
        <f t="shared" si="14"/>
        <v>0</v>
      </c>
      <c r="AE52" s="118" t="str">
        <f t="shared" si="15"/>
        <v>Hold</v>
      </c>
      <c r="AF52" s="118" t="str">
        <f t="shared" si="4"/>
        <v>Hold</v>
      </c>
      <c r="AG52" s="116">
        <f>AVERAGE(K52,Z52)*0.97</f>
        <v>44.93767602682114</v>
      </c>
      <c r="AH52" s="120" t="str">
        <f t="shared" si="7"/>
        <v>Hold</v>
      </c>
      <c r="AK52" s="110" t="e">
        <f ca="1">INDEX([0]!TS,MATCH(O52,OFFSET([0]!TS,0,#REF!-1,,1),0),#REF!)</f>
        <v>#REF!</v>
      </c>
      <c r="AL52" s="110" t="e">
        <f ca="1">INDEX([0]!TS,MATCH(O52,OFFSET([0]!TS,0,#REF!-1,,1),0),#REF!)</f>
        <v>#REF!</v>
      </c>
      <c r="AM52" s="157" t="e">
        <f ca="1">INDEX([0]!TS,MATCH(B52,OFFSET([0]!TS,0,#REF!-1,,1),0),#REF!)</f>
        <v>#REF!</v>
      </c>
    </row>
    <row r="53" spans="1:39" ht="16.5" thickBot="1">
      <c r="A53" s="45" t="s">
        <v>557</v>
      </c>
      <c r="B53" s="35" t="s">
        <v>558</v>
      </c>
      <c r="C53" s="31">
        <f ca="1">INDEX(tkCompany!tkCompany,MATCH(B53,OFFSET(tkCompany!tkCompany,0,tkCompany!$A$1-1,,1),0),tkCompany!$A$10)</f>
        <v>38674.54525462963</v>
      </c>
      <c r="D53" s="129">
        <f>Rank!N53</f>
        <v>4789.908377285314</v>
      </c>
      <c r="E53" s="72" t="str">
        <f t="shared" si="3"/>
        <v>Hold</v>
      </c>
      <c r="F53" s="121" t="str">
        <f>IF(AH53="Hold","Hold",AH53)</f>
        <v>Hold</v>
      </c>
      <c r="G53" s="32" t="str">
        <f ca="1">INDEX(tkCompany!tkCompany,MATCH(B53,OFFSET(tkCompany!tkCompany,0,tkCompany!$A$1-1,,1),0),tkCompany!$A$6)</f>
        <v>Integrated Oil &amp; Gas</v>
      </c>
      <c r="H53" s="33">
        <f ca="1">INDEX(tkCompany!tkCompany,MATCH(B53,OFFSET(tkCompany!tkCompany,0,tkCompany!$A$1-1,,1),0),tkCompany!$A$2)</f>
        <v>58.310001373291016</v>
      </c>
      <c r="I53" s="104">
        <f ca="1">INDEX(tkCompany!tkCompany,MATCH(B53,OFFSET(tkCompany!tkCompany,0,tkCompany!$A$1-1,,1),0),tkCompany!$A$13)</f>
        <v>46.400001525878906</v>
      </c>
      <c r="J53" s="104">
        <f ca="1">INDEX(tkCompany!tkCompany,MATCH(B53,OFFSET(tkCompany!tkCompany,0,tkCompany!$A$1-1,,1),0),tkCompany!$A$11)</f>
        <v>97.30000305175781</v>
      </c>
      <c r="K53" s="106">
        <f>I53+(J53-I53)/4</f>
        <v>59.12500190734863</v>
      </c>
      <c r="L53" s="106">
        <f>K53+2*(J53-I53)/4</f>
        <v>84.57500267028809</v>
      </c>
      <c r="M53" s="55" t="str">
        <f>(IF(H53&lt;K53,"Buy",IF(H53&gt;L53,"Sell","Hold")))</f>
        <v>Buy</v>
      </c>
      <c r="N53" s="100">
        <f ca="1">INDEX(tkCompany!tkCompany,MATCH(B53,OFFSET(tkCompany!tkCompany,0,tkCompany!$A$1-1,,1),0),tkCompany!$A$3)</f>
        <v>3.2737197875976562</v>
      </c>
      <c r="O53" s="101">
        <f ca="1">INDEX(tkCompany!tkCompany,MATCH(B53,OFFSET(tkCompany!tkCompany,0,tkCompany!$A$1-1,,1),0),tkCompany!$A$4)</f>
        <v>70.48192596435547</v>
      </c>
      <c r="P53" s="102">
        <f ca="1">INDEX(tkCompany!tkCompany,MATCH(B53,OFFSET(tkCompany!tkCompany,0,tkCompany!$A$1-1,,1),0),tkCompany!$A$5)</f>
        <v>13.245713233947754</v>
      </c>
      <c r="Q53" s="142">
        <v>67.8</v>
      </c>
      <c r="R53" s="142">
        <v>5.9</v>
      </c>
      <c r="S53" s="107" t="str">
        <f ca="1">INDEX(tkCompany!tkCompany,MATCH(B53,OFFSET(tkCompany!tkCompany,0,tkCompany!$A$1-1,,1),0),tkCompany!$A$7)</f>
        <v>NMF</v>
      </c>
      <c r="T53" s="107" t="str">
        <f ca="1">INDEX(tkCompany!tkCompany,MATCH(B53,OFFSET(tkCompany!tkCompany,0,tkCompany!$A$1-1,,1),0),tkCompany!$A$8)</f>
        <v>UP</v>
      </c>
      <c r="U53" s="127">
        <f ca="1">INDEX(tkCompany!tkCompany,MATCH(B53,OFFSET(tkCompany!tkCompany,0,tkCompany!$A$1-1,,1),0),tkCompany!$A$9)</f>
        <v>11.699999809265137</v>
      </c>
      <c r="V53" s="137">
        <f ca="1">INDEX(tkCompany!tkCompany,MATCH(B53,OFFSET(tkCompany!tkCompany,0,tkCompany!$A$1-1,,1),0),tkCompany!$A$15)</f>
        <v>1.159999966621399</v>
      </c>
      <c r="W53" s="168">
        <f>V53/H53</f>
        <v>0.01989367071345566</v>
      </c>
      <c r="X53" s="110">
        <f ca="1">INDEX(TSCompany!tSCompany,MATCH(B53,OFFSET(TSCompany!tSCompany,0,TSCompany!$A$1-1,,1),0),TSCompany!$A$2)</f>
        <v>2.0999999046325684</v>
      </c>
      <c r="Y53" s="110">
        <f ca="1">INDEX(TSCompany!tSCompany,MATCH(B53,OFFSET(TSCompany!tSCompany,0,TSCompany!$A$1-1,,1),0),TSCompany!$A$5)</f>
        <v>67</v>
      </c>
      <c r="Z53" s="110">
        <f ca="1">INDEX(TSCompany!tSCompany,MATCH(B53,OFFSET(TSCompany!tSCompany,0,TSCompany!$A$1-1,,1),0),TSCompany!$A$3)</f>
        <v>44.400001525878906</v>
      </c>
      <c r="AA53" s="69">
        <v>38643</v>
      </c>
      <c r="AC53" s="118">
        <f t="shared" si="13"/>
        <v>0</v>
      </c>
      <c r="AD53" s="118">
        <f t="shared" si="14"/>
        <v>0</v>
      </c>
      <c r="AE53" s="118" t="str">
        <f t="shared" si="15"/>
        <v>Hold</v>
      </c>
      <c r="AF53" s="118" t="str">
        <f t="shared" si="4"/>
        <v>Hold</v>
      </c>
      <c r="AG53" s="116">
        <f>AVERAGE(K53,Z53)*0.97</f>
        <v>50.20962666511536</v>
      </c>
      <c r="AH53" s="120" t="str">
        <f>IF(AF53="Buy",AG53,"Hold")</f>
        <v>Hold</v>
      </c>
      <c r="AK53" s="110" t="e">
        <f ca="1">INDEX([0]!TS,MATCH(O53,OFFSET([0]!TS,0,#REF!-1,,1),0),#REF!)</f>
        <v>#REF!</v>
      </c>
      <c r="AL53" s="110" t="e">
        <f ca="1">INDEX([0]!TS,MATCH(O53,OFFSET([0]!TS,0,#REF!-1,,1),0),#REF!)</f>
        <v>#REF!</v>
      </c>
      <c r="AM53" s="157" t="e">
        <f ca="1">INDEX([0]!TS,MATCH(B53,OFFSET([0]!TS,0,#REF!-1,,1),0),#REF!)</f>
        <v>#REF!</v>
      </c>
    </row>
    <row r="54" spans="1:39" ht="16.5" thickBot="1">
      <c r="A54" s="45" t="s">
        <v>601</v>
      </c>
      <c r="B54" s="35" t="s">
        <v>55</v>
      </c>
      <c r="C54" s="31">
        <f ca="1">INDEX(tkCompany!tkCompany,MATCH(B54,OFFSET(tkCompany!tkCompany,0,tkCompany!$A$1-1,,1),0),tkCompany!$A$10)</f>
        <v>38674.54524305555</v>
      </c>
      <c r="D54" s="129">
        <f>Rank!N54</f>
        <v>5733.217808185122</v>
      </c>
      <c r="E54" s="72" t="str">
        <f t="shared" si="3"/>
        <v>Hold</v>
      </c>
      <c r="F54" s="121" t="str">
        <f t="shared" si="5"/>
        <v>Hold</v>
      </c>
      <c r="G54" s="32" t="str">
        <f ca="1">INDEX(tkCompany!tkCompany,MATCH(B54,OFFSET(tkCompany!tkCompany,0,tkCompany!$A$1-1,,1),0),tkCompany!$A$6)</f>
        <v>Application Software</v>
      </c>
      <c r="H54" s="33">
        <f ca="1">INDEX(tkCompany!tkCompany,MATCH(B54,OFFSET(tkCompany!tkCompany,0,tkCompany!$A$1-1,,1),0),tkCompany!$A$2)</f>
        <v>37.400001525878906</v>
      </c>
      <c r="I54" s="104">
        <f ca="1">INDEX(tkCompany!tkCompany,MATCH(B54,OFFSET(tkCompany!tkCompany,0,tkCompany!$A$1-1,,1),0),tkCompany!$A$13)</f>
        <v>24.700000762939453</v>
      </c>
      <c r="J54" s="104">
        <f ca="1">INDEX(tkCompany!tkCompany,MATCH(B54,OFFSET(tkCompany!tkCompany,0,tkCompany!$A$1-1,,1),0),tkCompany!$A$11)</f>
        <v>63</v>
      </c>
      <c r="K54" s="106">
        <f t="shared" si="8"/>
        <v>34.27500057220459</v>
      </c>
      <c r="L54" s="106">
        <f t="shared" si="6"/>
        <v>53.42500019073486</v>
      </c>
      <c r="M54" s="55" t="str">
        <f t="shared" si="9"/>
        <v>Hold</v>
      </c>
      <c r="N54" s="100">
        <f ca="1">INDEX(tkCompany!tkCompany,MATCH(B54,OFFSET(tkCompany!tkCompany,0,tkCompany!$A$1-1,,1),0),tkCompany!$A$3)</f>
        <v>2.0157477855682373</v>
      </c>
      <c r="O54" s="101">
        <f ca="1">INDEX(tkCompany!tkCompany,MATCH(B54,OFFSET(tkCompany!tkCompany,0,tkCompany!$A$1-1,,1),0),tkCompany!$A$4)</f>
        <v>96.67897033691406</v>
      </c>
      <c r="P54" s="102">
        <f ca="1">INDEX(tkCompany!tkCompany,MATCH(B54,OFFSET(tkCompany!tkCompany,0,tkCompany!$A$1-1,,1),0),tkCompany!$A$5)</f>
        <v>11.58853816986084</v>
      </c>
      <c r="Q54" s="142">
        <v>76.8</v>
      </c>
      <c r="R54" s="142">
        <v>16</v>
      </c>
      <c r="S54" s="107" t="str">
        <f ca="1">INDEX(tkCompany!tkCompany,MATCH(B54,OFFSET(tkCompany!tkCompany,0,tkCompany!$A$1-1,,1),0),tkCompany!$A$7)</f>
        <v>UP</v>
      </c>
      <c r="T54" s="107" t="str">
        <f ca="1">INDEX(tkCompany!tkCompany,MATCH(B54,OFFSET(tkCompany!tkCompany,0,tkCompany!$A$1-1,,1),0),tkCompany!$A$8)</f>
        <v>NMF</v>
      </c>
      <c r="U54" s="127">
        <f ca="1">INDEX(tkCompany!tkCompany,MATCH(B54,OFFSET(tkCompany!tkCompany,0,tkCompany!$A$1-1,,1),0),tkCompany!$A$9)</f>
        <v>26.200000762939453</v>
      </c>
      <c r="V54" s="137">
        <f ca="1">INDEX(tkCompany!tkCompany,MATCH(B54,OFFSET(tkCompany!tkCompany,0,tkCompany!$A$1-1,,1),0),tkCompany!$A$15)</f>
        <v>0.20000000298023224</v>
      </c>
      <c r="W54" s="168">
        <f>V54/H54</f>
        <v>0.0053475934443971175</v>
      </c>
      <c r="X54" s="110">
        <f ca="1">INDEX(TSCompany!tSCompany,MATCH(B54,OFFSET(TSCompany!tSCompany,0,TSCompany!$A$1-1,,1),0),TSCompany!$A$2)</f>
        <v>6.300000190734863</v>
      </c>
      <c r="Y54" s="110">
        <f ca="1">INDEX(TSCompany!tSCompany,MATCH(B54,OFFSET(TSCompany!tSCompany,0,TSCompany!$A$1-1,,1),0),TSCompany!$A$5)</f>
        <v>94</v>
      </c>
      <c r="Z54" s="110">
        <f ca="1">INDEX(TSCompany!tSCompany,MATCH(B54,OFFSET(TSCompany!tSCompany,0,TSCompany!$A$1-1,,1),0),TSCompany!$A$3)</f>
        <v>43.68000030517578</v>
      </c>
      <c r="AA54" s="69">
        <v>38661</v>
      </c>
      <c r="AC54" s="118">
        <f t="shared" si="13"/>
        <v>0</v>
      </c>
      <c r="AD54" s="118">
        <f t="shared" si="14"/>
        <v>0</v>
      </c>
      <c r="AE54" s="118" t="str">
        <f t="shared" si="15"/>
        <v>Hold</v>
      </c>
      <c r="AF54" s="118" t="str">
        <f t="shared" si="4"/>
        <v>Hold</v>
      </c>
      <c r="AG54" s="116">
        <f>AVERAGE(K54,Z54)*0.97</f>
        <v>37.80817542552948</v>
      </c>
      <c r="AH54" s="120" t="str">
        <f t="shared" si="7"/>
        <v>Hold</v>
      </c>
      <c r="AK54" s="110" t="e">
        <f ca="1">INDEX([0]!TS,MATCH(O54,OFFSET([0]!TS,0,#REF!-1,,1),0),#REF!)</f>
        <v>#REF!</v>
      </c>
      <c r="AL54" s="110" t="e">
        <f ca="1">INDEX([0]!TS,MATCH(O54,OFFSET([0]!TS,0,#REF!-1,,1),0),#REF!)</f>
        <v>#REF!</v>
      </c>
      <c r="AM54" s="157" t="e">
        <f ca="1">INDEX([0]!TS,MATCH(B54,OFFSET([0]!TS,0,#REF!-1,,1),0),#REF!)</f>
        <v>#REF!</v>
      </c>
    </row>
    <row r="55" spans="1:39" ht="16.5" thickBot="1">
      <c r="A55" s="45" t="s">
        <v>612</v>
      </c>
      <c r="B55" s="35" t="s">
        <v>417</v>
      </c>
      <c r="C55" s="31">
        <f ca="1">INDEX(tkCompany!tkCompany,MATCH(B55,OFFSET(tkCompany!tkCompany,0,tkCompany!$A$1-1,,1),0),tkCompany!$A$10)</f>
        <v>38674.54524305555</v>
      </c>
      <c r="D55" s="129">
        <f>Rank!N55</f>
        <v>2192.0137943325844</v>
      </c>
      <c r="E55" s="72" t="str">
        <f t="shared" si="3"/>
        <v>Hold Minus</v>
      </c>
      <c r="F55" s="121" t="str">
        <f>IF(AH55="Hold","Hold",AH55)</f>
        <v>Hold</v>
      </c>
      <c r="G55" s="32" t="str">
        <f ca="1">INDEX(tkCompany!tkCompany,MATCH(B55,OFFSET(tkCompany!tkCompany,0,tkCompany!$A$1-1,,1),0),tkCompany!$A$6)</f>
        <v>Application Software</v>
      </c>
      <c r="H55" s="33">
        <f ca="1">INDEX(tkCompany!tkCompany,MATCH(B55,OFFSET(tkCompany!tkCompany,0,tkCompany!$A$1-1,,1),0),tkCompany!$A$2)</f>
        <v>47.130001068115234</v>
      </c>
      <c r="I55" s="104">
        <f ca="1">INDEX(tkCompany!tkCompany,MATCH(B55,OFFSET(tkCompany!tkCompany,0,tkCompany!$A$1-1,,1),0),tkCompany!$A$13)</f>
        <v>23.700000762939453</v>
      </c>
      <c r="J55" s="104">
        <f ca="1">INDEX(tkCompany!tkCompany,MATCH(B55,OFFSET(tkCompany!tkCompany,0,tkCompany!$A$1-1,,1),0),tkCompany!$A$11)</f>
        <v>78.4000015258789</v>
      </c>
      <c r="K55" s="106">
        <f>I55+(J55-I55)/4</f>
        <v>37.375000953674316</v>
      </c>
      <c r="L55" s="106">
        <f>K55+2*(J55-I55)/4</f>
        <v>64.72500133514404</v>
      </c>
      <c r="M55" s="55" t="str">
        <f>(IF(H55&lt;K55,"Buy",IF(H55&gt;L55,"Sell","Hold")))</f>
        <v>Hold</v>
      </c>
      <c r="N55" s="100">
        <f ca="1">INDEX(tkCompany!tkCompany,MATCH(B55,OFFSET(tkCompany!tkCompany,0,tkCompany!$A$1-1,,1),0),tkCompany!$A$3)</f>
        <v>1.3346138000488281</v>
      </c>
      <c r="O55" s="101">
        <f ca="1">INDEX(tkCompany!tkCompany,MATCH(B55,OFFSET(tkCompany!tkCompany,0,tkCompany!$A$1-1,,1),0),tkCompany!$A$4)</f>
        <v>112.50000762939453</v>
      </c>
      <c r="P55" s="102">
        <f ca="1">INDEX(tkCompany!tkCompany,MATCH(B55,OFFSET(tkCompany!tkCompany,0,tkCompany!$A$1-1,,1),0),tkCompany!$A$5)</f>
        <v>10.883867263793945</v>
      </c>
      <c r="Q55" s="142">
        <v>62.5</v>
      </c>
      <c r="R55" s="142">
        <v>15.2</v>
      </c>
      <c r="S55" s="107" t="str">
        <f ca="1">INDEX(tkCompany!tkCompany,MATCH(B55,OFFSET(tkCompany!tkCompany,0,tkCompany!$A$1-1,,1),0),tkCompany!$A$7)</f>
        <v>UP</v>
      </c>
      <c r="T55" s="107" t="str">
        <f ca="1">INDEX(tkCompany!tkCompany,MATCH(B55,OFFSET(tkCompany!tkCompany,0,tkCompany!$A$1-1,,1),0),tkCompany!$A$8)</f>
        <v>DOWN</v>
      </c>
      <c r="U55" s="127">
        <f ca="1">INDEX(tkCompany!tkCompany,MATCH(B55,OFFSET(tkCompany!tkCompany,0,tkCompany!$A$1-1,,1),0),tkCompany!$A$9)</f>
        <v>25.200000762939453</v>
      </c>
      <c r="V55" s="137">
        <f ca="1">INDEX(tkCompany!tkCompany,MATCH(B55,OFFSET(tkCompany!tkCompany,0,tkCompany!$A$1-1,,1),0),tkCompany!$A$15)</f>
        <v>0.07999999821186066</v>
      </c>
      <c r="W55" s="168">
        <f>V55/H55</f>
        <v>0.0016974325567325926</v>
      </c>
      <c r="X55" s="110">
        <f ca="1">INDEX(TSCompany!tSCompany,MATCH(B55,OFFSET(TSCompany!tSCompany,0,TSCompany!$A$1-1,,1),0),TSCompany!$A$2)</f>
        <v>3.200000047683716</v>
      </c>
      <c r="Y55" s="110">
        <f ca="1">INDEX(TSCompany!tSCompany,MATCH(B55,OFFSET(TSCompany!tSCompany,0,TSCompany!$A$1-1,,1),0),TSCompany!$A$5)</f>
        <v>111</v>
      </c>
      <c r="Z55" s="110">
        <f ca="1">INDEX(TSCompany!tSCompany,MATCH(B55,OFFSET(TSCompany!tSCompany,0,TSCompany!$A$1-1,,1),0),TSCompany!$A$3)</f>
        <v>32.88999938964844</v>
      </c>
      <c r="AA55" s="69">
        <v>38627</v>
      </c>
      <c r="AC55" s="118">
        <f aca="true" t="shared" si="21" ref="AC55:AC89">IF(E55="Hold Plus",1,0)</f>
        <v>0</v>
      </c>
      <c r="AD55" s="118">
        <f aca="true" t="shared" si="22" ref="AD55:AD89">IF(E55="Buy",1,0)</f>
        <v>0</v>
      </c>
      <c r="AE55" s="118" t="str">
        <f aca="true" t="shared" si="23" ref="AE55:AE89">IF(AC55=1,1,IF(AD55=1,1,"Hold"))</f>
        <v>Hold</v>
      </c>
      <c r="AF55" s="118" t="str">
        <f t="shared" si="4"/>
        <v>Hold</v>
      </c>
      <c r="AG55" s="116">
        <f>AVERAGE(K55,Z55)*0.97</f>
        <v>34.07852516651153</v>
      </c>
      <c r="AH55" s="120" t="str">
        <f>IF(AF55="Buy",AG55,"Hold")</f>
        <v>Hold</v>
      </c>
      <c r="AK55" s="110" t="e">
        <f ca="1">INDEX([0]!TS,MATCH(O55,OFFSET([0]!TS,0,#REF!-1,,1),0),#REF!)</f>
        <v>#REF!</v>
      </c>
      <c r="AL55" s="110" t="e">
        <f ca="1">INDEX([0]!TS,MATCH(O55,OFFSET([0]!TS,0,#REF!-1,,1),0),#REF!)</f>
        <v>#REF!</v>
      </c>
      <c r="AM55" s="157" t="e">
        <f ca="1">INDEX([0]!TS,MATCH(B55,OFFSET([0]!TS,0,#REF!-1,,1),0),#REF!)</f>
        <v>#REF!</v>
      </c>
    </row>
    <row r="56" spans="1:39" ht="16.5" thickBot="1">
      <c r="A56" s="45" t="s">
        <v>629</v>
      </c>
      <c r="B56" s="35" t="s">
        <v>35</v>
      </c>
      <c r="C56" s="31">
        <f ca="1">INDEX(tkCompany!tkCompany,MATCH(B56,OFFSET(tkCompany!tkCompany,0,tkCompany!$A$1-1,,1),0),tkCompany!$A$10)</f>
        <v>38674.54524305555</v>
      </c>
      <c r="D56" s="129">
        <f>Rank!N56</f>
        <v>3988.3493668126976</v>
      </c>
      <c r="E56" s="72" t="str">
        <f t="shared" si="3"/>
        <v>Hold</v>
      </c>
      <c r="F56" s="121" t="str">
        <f t="shared" si="5"/>
        <v>Hold</v>
      </c>
      <c r="G56" s="32" t="str">
        <f ca="1">INDEX(tkCompany!tkCompany,MATCH(B56,OFFSET(tkCompany!tkCompany,0,tkCompany!$A$1-1,,1),0),tkCompany!$A$6)</f>
        <v>Trading Companies &amp; Distribu</v>
      </c>
      <c r="H56" s="33">
        <f ca="1">INDEX(tkCompany!tkCompany,MATCH(B56,OFFSET(tkCompany!tkCompany,0,tkCompany!$A$1-1,,1),0),tkCompany!$A$2)</f>
        <v>41.150001525878906</v>
      </c>
      <c r="I56" s="104">
        <f ca="1">INDEX(tkCompany!tkCompany,MATCH(B56,OFFSET(tkCompany!tkCompany,0,tkCompany!$A$1-1,,1),0),tkCompany!$A$13)</f>
        <v>19.149999618530273</v>
      </c>
      <c r="J56" s="104">
        <f ca="1">INDEX(tkCompany!tkCompany,MATCH(B56,OFFSET(tkCompany!tkCompany,0,tkCompany!$A$1-1,,1),0),tkCompany!$A$11)</f>
        <v>64.80000305175781</v>
      </c>
      <c r="K56" s="106">
        <f t="shared" si="8"/>
        <v>30.562500476837158</v>
      </c>
      <c r="L56" s="106">
        <f t="shared" si="6"/>
        <v>53.38750219345093</v>
      </c>
      <c r="M56" s="55" t="str">
        <f t="shared" si="9"/>
        <v>Hold</v>
      </c>
      <c r="N56" s="100">
        <f ca="1">INDEX(tkCompany!tkCompany,MATCH(B56,OFFSET(tkCompany!tkCompany,0,tkCompany!$A$1-1,,1),0),tkCompany!$A$3)</f>
        <v>1.0749999284744263</v>
      </c>
      <c r="O56" s="101">
        <f ca="1">INDEX(tkCompany!tkCompany,MATCH(B56,OFFSET(tkCompany!tkCompany,0,tkCompany!$A$1-1,,1),0),tkCompany!$A$4)</f>
        <v>119.13579559326172</v>
      </c>
      <c r="P56" s="102">
        <f ca="1">INDEX(tkCompany!tkCompany,MATCH(B56,OFFSET(tkCompany!tkCompany,0,tkCompany!$A$1-1,,1),0),tkCompany!$A$5)</f>
        <v>9.593452453613281</v>
      </c>
      <c r="Q56" s="142">
        <v>84.4</v>
      </c>
      <c r="R56" s="142">
        <v>13.1</v>
      </c>
      <c r="S56" s="107" t="str">
        <f ca="1">INDEX(tkCompany!tkCompany,MATCH(B56,OFFSET(tkCompany!tkCompany,0,tkCompany!$A$1-1,,1),0),tkCompany!$A$7)</f>
        <v>UP</v>
      </c>
      <c r="T56" s="107" t="str">
        <f ca="1">INDEX(tkCompany!tkCompany,MATCH(B56,OFFSET(tkCompany!tkCompany,0,tkCompany!$A$1-1,,1),0),tkCompany!$A$8)</f>
        <v>UP</v>
      </c>
      <c r="U56" s="127">
        <f ca="1">INDEX(tkCompany!tkCompany,MATCH(B56,OFFSET(tkCompany!tkCompany,0,tkCompany!$A$1-1,,1),0),tkCompany!$A$9)</f>
        <v>38.599998474121094</v>
      </c>
      <c r="V56" s="137">
        <f ca="1">INDEX(tkCompany!tkCompany,MATCH(B56,OFFSET(tkCompany!tkCompany,0,tkCompany!$A$1-1,,1),0),tkCompany!$A$15)</f>
        <v>0.3100000023841858</v>
      </c>
      <c r="W56" s="168">
        <f>V56/H56</f>
        <v>0.007533414116381728</v>
      </c>
      <c r="X56" s="110">
        <f ca="1">INDEX(TSCompany!tSCompany,MATCH(B56,OFFSET(TSCompany!tSCompany,0,TSCompany!$A$1-1,,1),0),TSCompany!$A$2)</f>
        <v>3.200000047683716</v>
      </c>
      <c r="Y56" s="110">
        <f ca="1">INDEX(TSCompany!tSCompany,MATCH(B56,OFFSET(TSCompany!tSCompany,0,TSCompany!$A$1-1,,1),0),TSCompany!$A$5)</f>
        <v>113</v>
      </c>
      <c r="Z56" s="110">
        <f ca="1">INDEX(TSCompany!tSCompany,MATCH(B56,OFFSET(TSCompany!tSCompany,0,TSCompany!$A$1-1,,1),0),TSCompany!$A$3)</f>
        <v>19.139999389648438</v>
      </c>
      <c r="AA56" s="69">
        <v>38640</v>
      </c>
      <c r="AC56" s="118">
        <f t="shared" si="21"/>
        <v>0</v>
      </c>
      <c r="AD56" s="118">
        <f t="shared" si="22"/>
        <v>0</v>
      </c>
      <c r="AE56" s="118" t="str">
        <f t="shared" si="23"/>
        <v>Hold</v>
      </c>
      <c r="AF56" s="118" t="str">
        <f t="shared" si="4"/>
        <v>Hold</v>
      </c>
      <c r="AG56" s="116">
        <f>AVERAGE(K56,Z56)*0.97</f>
        <v>24.105712435245515</v>
      </c>
      <c r="AH56" s="120" t="str">
        <f t="shared" si="7"/>
        <v>Hold</v>
      </c>
      <c r="AK56" s="110" t="e">
        <f ca="1">INDEX([0]!TS,MATCH(O56,OFFSET([0]!TS,0,#REF!-1,,1),0),#REF!)</f>
        <v>#REF!</v>
      </c>
      <c r="AL56" s="110" t="e">
        <f ca="1">INDEX([0]!TS,MATCH(O56,OFFSET([0]!TS,0,#REF!-1,,1),0),#REF!)</f>
        <v>#REF!</v>
      </c>
      <c r="AM56" s="157" t="e">
        <f ca="1">INDEX([0]!TS,MATCH(B56,OFFSET([0]!TS,0,#REF!-1,,1),0),#REF!)</f>
        <v>#REF!</v>
      </c>
    </row>
    <row r="57" spans="1:39" ht="16.5" thickBot="1">
      <c r="A57" s="45" t="s">
        <v>702</v>
      </c>
      <c r="B57" s="36" t="s">
        <v>693</v>
      </c>
      <c r="C57" s="31">
        <f ca="1">INDEX(tkCompany!tkCompany,MATCH(B57,OFFSET(tkCompany!tkCompany,0,tkCompany!$A$1-1,,1),0),tkCompany!$A$10)</f>
        <v>38674.54524305555</v>
      </c>
      <c r="D57" s="129">
        <f>Rank!N57</f>
        <v>3953.8450865923433</v>
      </c>
      <c r="E57" s="72" t="str">
        <f t="shared" si="3"/>
        <v>Hold</v>
      </c>
      <c r="F57" s="121" t="str">
        <f>IF(AH57="Hold","Hold",AH57)</f>
        <v>Hold</v>
      </c>
      <c r="G57" s="32" t="str">
        <f ca="1">INDEX(tkCompany!tkCompany,MATCH(B57,OFFSET(tkCompany!tkCompany,0,tkCompany!$A$1-1,,1),0),tkCompany!$A$6)</f>
        <v>General Merchandise Stores</v>
      </c>
      <c r="H57" s="33">
        <f ca="1">INDEX(tkCompany!tkCompany,MATCH(B57,OFFSET(tkCompany!tkCompany,0,tkCompany!$A$1-1,,1),0),tkCompany!$A$2)</f>
        <v>23.280000686645508</v>
      </c>
      <c r="I57" s="104">
        <f ca="1">INDEX(tkCompany!tkCompany,MATCH(B57,OFFSET(tkCompany!tkCompany,0,tkCompany!$A$1-1,,1),0),tkCompany!$A$13)</f>
        <v>19.5</v>
      </c>
      <c r="J57" s="104">
        <f ca="1">INDEX(tkCompany!tkCompany,MATCH(B57,OFFSET(tkCompany!tkCompany,0,tkCompany!$A$1-1,,1),0),tkCompany!$A$11)</f>
        <v>39.70000076293945</v>
      </c>
      <c r="K57" s="106">
        <f>I57+(J57-I57)/4</f>
        <v>24.550000190734863</v>
      </c>
      <c r="L57" s="106">
        <f>K57+2*(J57-I57)/4</f>
        <v>34.65000057220459</v>
      </c>
      <c r="M57" s="55" t="str">
        <f>(IF(H57&lt;K57,"Buy",IF(H57&gt;L57,"Sell","Hold")))</f>
        <v>Buy</v>
      </c>
      <c r="N57" s="100">
        <f ca="1">INDEX(tkCompany!tkCompany,MATCH(B57,OFFSET(tkCompany!tkCompany,0,tkCompany!$A$1-1,,1),0),tkCompany!$A$3)</f>
        <v>4.34391450881958</v>
      </c>
      <c r="O57" s="101">
        <f ca="1">INDEX(tkCompany!tkCompany,MATCH(B57,OFFSET(tkCompany!tkCompany,0,tkCompany!$A$1-1,,1),0),tkCompany!$A$4)</f>
        <v>79.91071319580078</v>
      </c>
      <c r="P57" s="102">
        <f ca="1">INDEX(tkCompany!tkCompany,MATCH(B57,OFFSET(tkCompany!tkCompany,0,tkCompany!$A$1-1,,1),0),tkCompany!$A$5)</f>
        <v>12.41838264465332</v>
      </c>
      <c r="Q57" s="142">
        <v>66.9</v>
      </c>
      <c r="R57" s="142">
        <v>18</v>
      </c>
      <c r="S57" s="107" t="str">
        <f ca="1">INDEX(tkCompany!tkCompany,MATCH(B57,OFFSET(tkCompany!tkCompany,0,tkCompany!$A$1-1,,1),0),tkCompany!$A$7)</f>
        <v>DOWN</v>
      </c>
      <c r="T57" s="107" t="str">
        <f ca="1">INDEX(tkCompany!tkCompany,MATCH(B57,OFFSET(tkCompany!tkCompany,0,tkCompany!$A$1-1,,1),0),tkCompany!$A$8)</f>
        <v>DOWN</v>
      </c>
      <c r="U57" s="127">
        <f ca="1">INDEX(tkCompany!tkCompany,MATCH(B57,OFFSET(tkCompany!tkCompany,0,tkCompany!$A$1-1,,1),0),tkCompany!$A$9)</f>
        <v>17.899999618530273</v>
      </c>
      <c r="V57" s="137">
        <f ca="1">INDEX(tkCompany!tkCompany,MATCH(B57,OFFSET(tkCompany!tkCompany,0,tkCompany!$A$1-1,,1),0),tkCompany!$A$15)</f>
        <v>0.3799999952316284</v>
      </c>
      <c r="W57" s="168">
        <f>V57/H57</f>
        <v>0.01632302336870695</v>
      </c>
      <c r="X57" s="110">
        <f ca="1">INDEX(TSCompany!tSCompany,MATCH(B57,OFFSET(TSCompany!tSCompany,0,TSCompany!$A$1-1,,1),0),TSCompany!$A$2)</f>
        <v>1.600000023841858</v>
      </c>
      <c r="Y57" s="110">
        <f ca="1">INDEX(TSCompany!tSCompany,MATCH(B57,OFFSET(TSCompany!tSCompany,0,TSCompany!$A$1-1,,1),0),TSCompany!$A$5)</f>
        <v>83</v>
      </c>
      <c r="Z57" s="110">
        <f ca="1">INDEX(TSCompany!tSCompany,MATCH(B57,OFFSET(TSCompany!tSCompany,0,TSCompany!$A$1-1,,1),0),TSCompany!$A$3)</f>
        <v>9.880000114440918</v>
      </c>
      <c r="AA57" s="69">
        <v>38672</v>
      </c>
      <c r="AC57" s="118">
        <f>IF(E57="Hold Plus",1,0)</f>
        <v>0</v>
      </c>
      <c r="AD57" s="118">
        <f>IF(E57="Buy",1,0)</f>
        <v>0</v>
      </c>
      <c r="AE57" s="118" t="str">
        <f>IF(AC57=1,1,IF(AD57=1,1,"Hold"))</f>
        <v>Hold</v>
      </c>
      <c r="AF57" s="118" t="str">
        <f t="shared" si="4"/>
        <v>Hold</v>
      </c>
      <c r="AG57" s="116">
        <f>AVERAGE(K57,Z57)*0.97</f>
        <v>16.698550148010252</v>
      </c>
      <c r="AH57" s="120" t="str">
        <f>IF(AF57="Buy",AG57,"Hold")</f>
        <v>Hold</v>
      </c>
      <c r="AK57" s="110" t="e">
        <f ca="1">INDEX([0]!TS,MATCH(O57,OFFSET([0]!TS,0,#REF!-1,,1),0),#REF!)</f>
        <v>#REF!</v>
      </c>
      <c r="AL57" s="110" t="e">
        <f ca="1">INDEX([0]!TS,MATCH(O57,OFFSET([0]!TS,0,#REF!-1,,1),0),#REF!)</f>
        <v>#REF!</v>
      </c>
      <c r="AM57" s="157" t="e">
        <f ca="1">INDEX([0]!TS,MATCH(B57,OFFSET([0]!TS,0,#REF!-1,,1),0),#REF!)</f>
        <v>#REF!</v>
      </c>
    </row>
    <row r="58" spans="1:39" ht="16.5" thickBot="1">
      <c r="A58" s="45" t="s">
        <v>659</v>
      </c>
      <c r="B58" s="36" t="s">
        <v>634</v>
      </c>
      <c r="C58" s="31">
        <f ca="1">INDEX(tkCompany!tkCompany,MATCH(B58,OFFSET(tkCompany!tkCompany,0,tkCompany!$A$1-1,,1),0),tkCompany!$A$10)</f>
        <v>38674.54524305555</v>
      </c>
      <c r="D58" s="129">
        <f>Rank!N58</f>
        <v>3413.289855136015</v>
      </c>
      <c r="E58" s="72" t="str">
        <f t="shared" si="3"/>
        <v>Hold</v>
      </c>
      <c r="F58" s="121" t="str">
        <f>IF(AH58="Hold","Hold",AH58)</f>
        <v>Hold</v>
      </c>
      <c r="G58" s="32" t="str">
        <f ca="1">INDEX(tkCompany!tkCompany,MATCH(B58,OFFSET(tkCompany!tkCompany,0,tkCompany!$A$1-1,,1),0),tkCompany!$A$6)</f>
        <v>Regional Banks</v>
      </c>
      <c r="H58" s="33">
        <f ca="1">INDEX(tkCompany!tkCompany,MATCH(B58,OFFSET(tkCompany!tkCompany,0,tkCompany!$A$1-1,,1),0),tkCompany!$A$2)</f>
        <v>40.540000915527344</v>
      </c>
      <c r="I58" s="104">
        <f ca="1">INDEX(tkCompany!tkCompany,MATCH(B58,OFFSET(tkCompany!tkCompany,0,tkCompany!$A$1-1,,1),0),tkCompany!$A$13)</f>
        <v>19.5</v>
      </c>
      <c r="J58" s="104">
        <f ca="1">INDEX(tkCompany!tkCompany,MATCH(B58,OFFSET(tkCompany!tkCompany,0,tkCompany!$A$1-1,,1),0),tkCompany!$A$11)</f>
        <v>43.79999923706055</v>
      </c>
      <c r="K58" s="106">
        <f>I58+(J58-I58)/4</f>
        <v>25.574999809265137</v>
      </c>
      <c r="L58" s="106">
        <f>K58+2*(J58-I58)/4</f>
        <v>37.72499942779541</v>
      </c>
      <c r="M58" s="55" t="str">
        <f>(IF(H58&lt;K58,"Buy",IF(H58&gt;L58,"Sell","Hold")))</f>
        <v>Sell</v>
      </c>
      <c r="N58" s="100">
        <f ca="1">INDEX(tkCompany!tkCompany,MATCH(B58,OFFSET(tkCompany!tkCompany,0,tkCompany!$A$1-1,,1),0),tkCompany!$A$3)</f>
        <v>0.15494288504123688</v>
      </c>
      <c r="O58" s="101">
        <f ca="1">INDEX(tkCompany!tkCompany,MATCH(B58,OFFSET(tkCompany!tkCompany,0,tkCompany!$A$1-1,,1),0),tkCompany!$A$4)</f>
        <v>67.2811050415039</v>
      </c>
      <c r="P58" s="102">
        <f ca="1">INDEX(tkCompany!tkCompany,MATCH(B58,OFFSET(tkCompany!tkCompany,0,tkCompany!$A$1-1,,1),0),tkCompany!$A$5)</f>
        <v>4.138920307159424</v>
      </c>
      <c r="Q58" s="142">
        <v>74.6</v>
      </c>
      <c r="R58" s="142">
        <v>20</v>
      </c>
      <c r="S58" s="107" t="str">
        <f ca="1">INDEX(tkCompany!tkCompany,MATCH(B58,OFFSET(tkCompany!tkCompany,0,tkCompany!$A$1-1,,1),0),tkCompany!$A$7)</f>
        <v>DOWN</v>
      </c>
      <c r="T58" s="107" t="str">
        <f ca="1">INDEX(tkCompany!tkCompany,MATCH(B58,OFFSET(tkCompany!tkCompany,0,tkCompany!$A$1-1,,1),0),tkCompany!$A$8)</f>
        <v>EVEN</v>
      </c>
      <c r="U58" s="127">
        <f ca="1">INDEX(tkCompany!tkCompany,MATCH(B58,OFFSET(tkCompany!tkCompany,0,tkCompany!$A$1-1,,1),0),tkCompany!$A$9)</f>
        <v>14.600000381469727</v>
      </c>
      <c r="V58" s="137">
        <f ca="1">INDEX(tkCompany!tkCompany,MATCH(B58,OFFSET(tkCompany!tkCompany,0,tkCompany!$A$1-1,,1),0),tkCompany!$A$15)</f>
        <v>1.5199999809265137</v>
      </c>
      <c r="W58" s="168">
        <f>V58/H58</f>
        <v>0.037493831933889624</v>
      </c>
      <c r="X58" s="110">
        <f ca="1">INDEX(TSCompany!tSCompany,MATCH(B58,OFFSET(TSCompany!tSCompany,0,TSCompany!$A$1-1,,1),0),TSCompany!$A$2)</f>
        <v>1.100000023841858</v>
      </c>
      <c r="Y58" s="110">
        <f ca="1">INDEX(TSCompany!tSCompany,MATCH(B58,OFFSET(TSCompany!tSCompany,0,TSCompany!$A$1-1,,1),0),TSCompany!$A$5)</f>
        <v>68</v>
      </c>
      <c r="Z58" s="110">
        <f ca="1">INDEX(TSCompany!tSCompany,MATCH(B58,OFFSET(TSCompany!tSCompany,0,TSCompany!$A$1-1,,1),0),TSCompany!$A$3)</f>
        <v>30.200000762939453</v>
      </c>
      <c r="AA58" s="69">
        <v>38664</v>
      </c>
      <c r="AC58" s="118">
        <f t="shared" si="21"/>
        <v>0</v>
      </c>
      <c r="AD58" s="118">
        <f t="shared" si="22"/>
        <v>0</v>
      </c>
      <c r="AE58" s="118" t="str">
        <f t="shared" si="23"/>
        <v>Hold</v>
      </c>
      <c r="AF58" s="118" t="str">
        <f t="shared" si="4"/>
        <v>Hold</v>
      </c>
      <c r="AG58" s="116">
        <f>AVERAGE(K58,Z58)*0.97</f>
        <v>27.050875277519225</v>
      </c>
      <c r="AH58" s="120" t="str">
        <f>IF(AF58="Buy",AG58,"Hold")</f>
        <v>Hold</v>
      </c>
      <c r="AK58" s="110" t="e">
        <f ca="1">INDEX([0]!TS,MATCH(O58,OFFSET([0]!TS,0,#REF!-1,,1),0),#REF!)</f>
        <v>#REF!</v>
      </c>
      <c r="AL58" s="110" t="e">
        <f ca="1">INDEX([0]!TS,MATCH(O58,OFFSET([0]!TS,0,#REF!-1,,1),0),#REF!)</f>
        <v>#REF!</v>
      </c>
      <c r="AM58" s="157" t="e">
        <f ca="1">INDEX([0]!TS,MATCH(B58,OFFSET([0]!TS,0,#REF!-1,,1),0),#REF!)</f>
        <v>#REF!</v>
      </c>
    </row>
    <row r="59" spans="1:39" ht="16.5" thickBot="1">
      <c r="A59" s="45" t="s">
        <v>510</v>
      </c>
      <c r="B59" s="36" t="s">
        <v>506</v>
      </c>
      <c r="C59" s="31">
        <f ca="1">INDEX(tkCompany!tkCompany,MATCH(B59,OFFSET(tkCompany!tkCompany,0,tkCompany!$A$1-1,,1),0),tkCompany!$A$10)</f>
        <v>38674.54524305555</v>
      </c>
      <c r="D59" s="129">
        <f>Rank!N59</f>
        <v>3528.417895795945</v>
      </c>
      <c r="E59" s="72" t="str">
        <f t="shared" si="3"/>
        <v>Hold</v>
      </c>
      <c r="F59" s="121" t="str">
        <f>IF(AH59="Hold","Hold",AH59)</f>
        <v>Hold</v>
      </c>
      <c r="G59" s="32" t="str">
        <f ca="1">INDEX(tkCompany!tkCompany,MATCH(B59,OFFSET(tkCompany!tkCompany,0,tkCompany!$A$1-1,,1),0),tkCompany!$A$6)</f>
        <v>Data Processing &amp; Outsourced</v>
      </c>
      <c r="H59" s="33">
        <f ca="1">INDEX(tkCompany!tkCompany,MATCH(B59,OFFSET(tkCompany!tkCompany,0,tkCompany!$A$1-1,,1),0),tkCompany!$A$2)</f>
        <v>42.29999923706055</v>
      </c>
      <c r="I59" s="104">
        <f ca="1">INDEX(tkCompany!tkCompany,MATCH(B59,OFFSET(tkCompany!tkCompany,0,tkCompany!$A$1-1,,1),0),tkCompany!$A$13)</f>
        <v>31.5</v>
      </c>
      <c r="J59" s="104">
        <f ca="1">INDEX(tkCompany!tkCompany,MATCH(B59,OFFSET(tkCompany!tkCompany,0,tkCompany!$A$1-1,,1),0),tkCompany!$A$11)</f>
        <v>68.19999694824219</v>
      </c>
      <c r="K59" s="106">
        <f>I59+(J59-I59)/4</f>
        <v>40.67499923706055</v>
      </c>
      <c r="L59" s="106">
        <f>K59+2*(J59-I59)/4</f>
        <v>59.02499771118164</v>
      </c>
      <c r="M59" s="55" t="str">
        <f>(IF(H59&lt;K59,"Buy",IF(H59&gt;L59,"Sell","Hold")))</f>
        <v>Hold</v>
      </c>
      <c r="N59" s="100">
        <f ca="1">INDEX(tkCompany!tkCompany,MATCH(B59,OFFSET(tkCompany!tkCompany,0,tkCompany!$A$1-1,,1),0),tkCompany!$A$3)</f>
        <v>2.3981480598449707</v>
      </c>
      <c r="O59" s="101">
        <f ca="1">INDEX(tkCompany!tkCompany,MATCH(B59,OFFSET(tkCompany!tkCompany,0,tkCompany!$A$1-1,,1),0),tkCompany!$A$4)</f>
        <v>91.78082275390625</v>
      </c>
      <c r="P59" s="102">
        <f ca="1">INDEX(tkCompany!tkCompany,MATCH(B59,OFFSET(tkCompany!tkCompany,0,tkCompany!$A$1-1,,1),0),tkCompany!$A$5)</f>
        <v>10.224347114562988</v>
      </c>
      <c r="Q59" s="142">
        <v>72.1</v>
      </c>
      <c r="R59" s="142">
        <v>15.5</v>
      </c>
      <c r="S59" s="107" t="str">
        <f ca="1">INDEX(tkCompany!tkCompany,MATCH(B59,OFFSET(tkCompany!tkCompany,0,tkCompany!$A$1-1,,1),0),tkCompany!$A$7)</f>
        <v>UP</v>
      </c>
      <c r="T59" s="107" t="str">
        <f ca="1">INDEX(tkCompany!tkCompany,MATCH(B59,OFFSET(tkCompany!tkCompany,0,tkCompany!$A$1-1,,1),0),tkCompany!$A$8)</f>
        <v>DOWN</v>
      </c>
      <c r="U59" s="127">
        <f ca="1">INDEX(tkCompany!tkCompany,MATCH(B59,OFFSET(tkCompany!tkCompany,0,tkCompany!$A$1-1,,1),0),tkCompany!$A$9)</f>
        <v>20.100000381469727</v>
      </c>
      <c r="V59" s="137">
        <f ca="1">INDEX(tkCompany!tkCompany,MATCH(B59,OFFSET(tkCompany!tkCompany,0,tkCompany!$A$1-1,,1),0),tkCompany!$A$15)</f>
        <v>0.23999999463558197</v>
      </c>
      <c r="W59" s="168">
        <f>V59/H59</f>
        <v>0.005673758840763982</v>
      </c>
      <c r="X59" s="110">
        <f ca="1">INDEX(TSCompany!tSCompany,MATCH(B59,OFFSET(TSCompany!tSCompany,0,TSCompany!$A$1-1,,1),0),TSCompany!$A$2)</f>
        <v>3.200000047683716</v>
      </c>
      <c r="Y59" s="110">
        <f ca="1">INDEX(TSCompany!tSCompany,MATCH(B59,OFFSET(TSCompany!tSCompany,0,TSCompany!$A$1-1,,1),0),TSCompany!$A$5)</f>
        <v>89</v>
      </c>
      <c r="Z59" s="110">
        <f ca="1">INDEX(TSCompany!tSCompany,MATCH(B59,OFFSET(TSCompany!tSCompany,0,TSCompany!$A$1-1,,1),0),TSCompany!$A$3)</f>
        <v>40.060001373291016</v>
      </c>
      <c r="AA59" s="69">
        <v>38661</v>
      </c>
      <c r="AC59" s="118">
        <f t="shared" si="21"/>
        <v>0</v>
      </c>
      <c r="AD59" s="118">
        <f t="shared" si="22"/>
        <v>0</v>
      </c>
      <c r="AE59" s="118" t="str">
        <f t="shared" si="23"/>
        <v>Hold</v>
      </c>
      <c r="AF59" s="118" t="str">
        <f t="shared" si="4"/>
        <v>Hold</v>
      </c>
      <c r="AG59" s="116">
        <f>AVERAGE(K59,Z59)*0.97</f>
        <v>39.15647529602051</v>
      </c>
      <c r="AH59" s="120" t="str">
        <f>IF(AF59="Buy",AG59,"Hold")</f>
        <v>Hold</v>
      </c>
      <c r="AK59" s="110" t="e">
        <f ca="1">INDEX([0]!TS,MATCH(O59,OFFSET([0]!TS,0,#REF!-1,,1),0),#REF!)</f>
        <v>#REF!</v>
      </c>
      <c r="AL59" s="110" t="e">
        <f ca="1">INDEX([0]!TS,MATCH(O59,OFFSET([0]!TS,0,#REF!-1,,1),0),#REF!)</f>
        <v>#REF!</v>
      </c>
      <c r="AM59" s="157" t="e">
        <f ca="1">INDEX([0]!TS,MATCH(B59,OFFSET([0]!TS,0,#REF!-1,,1),0),#REF!)</f>
        <v>#REF!</v>
      </c>
    </row>
    <row r="60" spans="1:39" ht="16.5" thickBot="1">
      <c r="A60" s="45" t="s">
        <v>636</v>
      </c>
      <c r="B60" s="36" t="s">
        <v>128</v>
      </c>
      <c r="C60" s="31">
        <f ca="1">INDEX(tkCompany!tkCompany,MATCH(B60,OFFSET(tkCompany!tkCompany,0,tkCompany!$A$1-1,,1),0),tkCompany!$A$10)</f>
        <v>38674.54524305555</v>
      </c>
      <c r="D60" s="129">
        <f>Rank!N60</f>
        <v>6670.192584991455</v>
      </c>
      <c r="E60" s="72" t="str">
        <f t="shared" si="3"/>
        <v>Hold</v>
      </c>
      <c r="F60" s="121" t="str">
        <f t="shared" si="5"/>
        <v>Hold</v>
      </c>
      <c r="G60" s="32" t="str">
        <f ca="1">INDEX(tkCompany!tkCompany,MATCH(B60,OFFSET(tkCompany!tkCompany,0,tkCompany!$A$1-1,,1),0),tkCompany!$A$6)</f>
        <v>Data Processing &amp; Outsourced</v>
      </c>
      <c r="H60" s="33">
        <f ca="1">INDEX(tkCompany!tkCompany,MATCH(B60,OFFSET(tkCompany!tkCompany,0,tkCompany!$A$1-1,,1),0),tkCompany!$A$2)</f>
        <v>45.97999954223633</v>
      </c>
      <c r="I60" s="104">
        <f ca="1">INDEX(tkCompany!tkCompany,MATCH(B60,OFFSET(tkCompany!tkCompany,0,tkCompany!$A$1-1,,1),0),tkCompany!$A$13)</f>
        <v>30.700000762939453</v>
      </c>
      <c r="J60" s="104">
        <f ca="1">INDEX(tkCompany!tkCompany,MATCH(B60,OFFSET(tkCompany!tkCompany,0,tkCompany!$A$1-1,,1),0),tkCompany!$A$11)</f>
        <v>84</v>
      </c>
      <c r="K60" s="106">
        <f t="shared" si="8"/>
        <v>44.02500057220459</v>
      </c>
      <c r="L60" s="106">
        <f t="shared" si="6"/>
        <v>70.67500019073486</v>
      </c>
      <c r="M60" s="55" t="str">
        <f t="shared" si="9"/>
        <v>Hold</v>
      </c>
      <c r="N60" s="100">
        <f ca="1">INDEX(tkCompany!tkCompany,MATCH(B60,OFFSET(tkCompany!tkCompany,0,tkCompany!$A$1-1,,1),0),tkCompany!$A$3)</f>
        <v>2.48822021484375</v>
      </c>
      <c r="O60" s="101">
        <f ca="1">INDEX(tkCompany!tkCompany,MATCH(B60,OFFSET(tkCompany!tkCompany,0,tkCompany!$A$1-1,,1),0),tkCompany!$A$4)</f>
        <v>79.76653289794922</v>
      </c>
      <c r="P60" s="102">
        <f ca="1">INDEX(tkCompany!tkCompany,MATCH(B60,OFFSET(tkCompany!tkCompany,0,tkCompany!$A$1-1,,1),0),tkCompany!$A$5)</f>
        <v>12.808563232421875</v>
      </c>
      <c r="Q60" s="142">
        <v>70.8</v>
      </c>
      <c r="R60" s="142">
        <v>19.3</v>
      </c>
      <c r="S60" s="107" t="str">
        <f ca="1">INDEX(tkCompany!tkCompany,MATCH(B60,OFFSET(tkCompany!tkCompany,0,tkCompany!$A$1-1,,1),0),tkCompany!$A$7)</f>
        <v>EVEN</v>
      </c>
      <c r="T60" s="107" t="str">
        <f ca="1">INDEX(tkCompany!tkCompany,MATCH(B60,OFFSET(tkCompany!tkCompany,0,tkCompany!$A$1-1,,1),0),tkCompany!$A$8)</f>
        <v>UP</v>
      </c>
      <c r="U60" s="127">
        <f ca="1">INDEX(tkCompany!tkCompany,MATCH(B60,OFFSET(tkCompany!tkCompany,0,tkCompany!$A$1-1,,1),0),tkCompany!$A$9)</f>
        <v>20.5</v>
      </c>
      <c r="V60" s="137">
        <f ca="1">INDEX(tkCompany!tkCompany,MATCH(B60,OFFSET(tkCompany!tkCompany,0,tkCompany!$A$1-1,,1),0),tkCompany!$A$15)</f>
        <v>0</v>
      </c>
      <c r="W60" s="168">
        <f>V60/H60</f>
        <v>0</v>
      </c>
      <c r="X60" s="110">
        <f ca="1">INDEX(TSCompany!tSCompany,MATCH(B60,OFFSET(TSCompany!tSCompany,0,TSCompany!$A$1-1,,1),0),TSCompany!$A$2)</f>
        <v>6.800000190734863</v>
      </c>
      <c r="Y60" s="110">
        <f ca="1">INDEX(TSCompany!tSCompany,MATCH(B60,OFFSET(TSCompany!tSCompany,0,TSCompany!$A$1-1,,1),0),TSCompany!$A$5)</f>
        <v>77</v>
      </c>
      <c r="Z60" s="110">
        <f ca="1">INDEX(TSCompany!tSCompany,MATCH(B60,OFFSET(TSCompany!tSCompany,0,TSCompany!$A$1-1,,1),0),TSCompany!$A$3)</f>
        <v>57.04999923706055</v>
      </c>
      <c r="AA60" s="69">
        <v>38672</v>
      </c>
      <c r="AC60" s="118">
        <f t="shared" si="21"/>
        <v>0</v>
      </c>
      <c r="AD60" s="118">
        <f t="shared" si="22"/>
        <v>0</v>
      </c>
      <c r="AE60" s="118" t="str">
        <f t="shared" si="23"/>
        <v>Hold</v>
      </c>
      <c r="AF60" s="118" t="str">
        <f t="shared" si="4"/>
        <v>Hold</v>
      </c>
      <c r="AG60" s="116">
        <f>AVERAGE(K60,Z60)*0.97</f>
        <v>49.02137490749359</v>
      </c>
      <c r="AH60" s="120" t="str">
        <f t="shared" si="7"/>
        <v>Hold</v>
      </c>
      <c r="AK60" s="110" t="e">
        <f ca="1">INDEX([0]!TS,MATCH(O60,OFFSET([0]!TS,0,#REF!-1,,1),0),#REF!)</f>
        <v>#REF!</v>
      </c>
      <c r="AL60" s="110" t="e">
        <f ca="1">INDEX([0]!TS,MATCH(O60,OFFSET([0]!TS,0,#REF!-1,,1),0),#REF!)</f>
        <v>#REF!</v>
      </c>
      <c r="AM60" s="157" t="e">
        <f ca="1">INDEX([0]!TS,MATCH(B60,OFFSET([0]!TS,0,#REF!-1,,1),0),#REF!)</f>
        <v>#REF!</v>
      </c>
    </row>
    <row r="61" spans="1:39" ht="16.5" thickBot="1">
      <c r="A61" s="45" t="s">
        <v>537</v>
      </c>
      <c r="B61" s="36" t="s">
        <v>535</v>
      </c>
      <c r="C61" s="31">
        <f ca="1">INDEX(tkCompany!tkCompany,MATCH(B61,OFFSET(tkCompany!tkCompany,0,tkCompany!$A$1-1,,1),0),tkCompany!$A$10)</f>
        <v>38674.54524305555</v>
      </c>
      <c r="D61" s="129">
        <f>Rank!N61</f>
        <v>4462.511545419693</v>
      </c>
      <c r="E61" s="72" t="str">
        <f t="shared" si="3"/>
        <v>Hold</v>
      </c>
      <c r="F61" s="121" t="str">
        <f>IF(AH61="Hold","Hold",AH61)</f>
        <v>Hold</v>
      </c>
      <c r="G61" s="32" t="str">
        <f ca="1">INDEX(tkCompany!tkCompany,MATCH(B61,OFFSET(tkCompany!tkCompany,0,tkCompany!$A$1-1,,1),0),tkCompany!$A$6)</f>
        <v>Pharmaceuticals</v>
      </c>
      <c r="H61" s="33">
        <f ca="1">INDEX(tkCompany!tkCompany,MATCH(B61,OFFSET(tkCompany!tkCompany,0,tkCompany!$A$1-1,,1),0),tkCompany!$A$2)</f>
        <v>38.58000183105469</v>
      </c>
      <c r="I61" s="104">
        <f ca="1">INDEX(tkCompany!tkCompany,MATCH(B61,OFFSET(tkCompany!tkCompany,0,tkCompany!$A$1-1,,1),0),tkCompany!$A$13)</f>
        <v>24.100000381469727</v>
      </c>
      <c r="J61" s="104">
        <f ca="1">INDEX(tkCompany!tkCompany,MATCH(B61,OFFSET(tkCompany!tkCompany,0,tkCompany!$A$1-1,,1),0),tkCompany!$A$11)</f>
        <v>55.79999923706055</v>
      </c>
      <c r="K61" s="106">
        <f>I61+(J61-I61)/4</f>
        <v>32.02500009536743</v>
      </c>
      <c r="L61" s="106">
        <f>K61+2*(J61-I61)/4</f>
        <v>47.87499952316284</v>
      </c>
      <c r="M61" s="55" t="str">
        <f>(IF(H61&lt;K61,"Buy",IF(H61&gt;L61,"Sell","Hold")))</f>
        <v>Hold</v>
      </c>
      <c r="N61" s="100">
        <f ca="1">INDEX(tkCompany!tkCompany,MATCH(B61,OFFSET(tkCompany!tkCompany,0,tkCompany!$A$1-1,,1),0),tkCompany!$A$3)</f>
        <v>1.1892262697219849</v>
      </c>
      <c r="O61" s="101">
        <f ca="1">INDEX(tkCompany!tkCompany,MATCH(B61,OFFSET(tkCompany!tkCompany,0,tkCompany!$A$1-1,,1),0),tkCompany!$A$4)</f>
        <v>59.52381134033203</v>
      </c>
      <c r="P61" s="102">
        <f ca="1">INDEX(tkCompany!tkCompany,MATCH(B61,OFFSET(tkCompany!tkCompany,0,tkCompany!$A$1-1,,1),0),tkCompany!$A$5)</f>
        <v>7.660004138946533</v>
      </c>
      <c r="Q61" s="142">
        <v>70</v>
      </c>
      <c r="R61" s="142">
        <v>10.4</v>
      </c>
      <c r="S61" s="107" t="str">
        <f ca="1">INDEX(tkCompany!tkCompany,MATCH(B61,OFFSET(tkCompany!tkCompany,0,tkCompany!$A$1-1,,1),0),tkCompany!$A$7)</f>
        <v>UP</v>
      </c>
      <c r="T61" s="107" t="str">
        <f ca="1">INDEX(tkCompany!tkCompany,MATCH(B61,OFFSET(tkCompany!tkCompany,0,tkCompany!$A$1-1,,1),0),tkCompany!$A$8)</f>
        <v>UP</v>
      </c>
      <c r="U61" s="127">
        <f ca="1">INDEX(tkCompany!tkCompany,MATCH(B61,OFFSET(tkCompany!tkCompany,0,tkCompany!$A$1-1,,1),0),tkCompany!$A$9)</f>
        <v>17.5</v>
      </c>
      <c r="V61" s="137">
        <f ca="1">INDEX(tkCompany!tkCompany,MATCH(B61,OFFSET(tkCompany!tkCompany,0,tkCompany!$A$1-1,,1),0),tkCompany!$A$15)</f>
        <v>0</v>
      </c>
      <c r="W61" s="168">
        <f>V61/H61</f>
        <v>0</v>
      </c>
      <c r="X61" s="110">
        <f ca="1">INDEX(TSCompany!tSCompany,MATCH(B61,OFFSET(TSCompany!tSCompany,0,TSCompany!$A$1-1,,1),0),TSCompany!$A$2)</f>
        <v>2.5999999046325684</v>
      </c>
      <c r="Y61" s="110">
        <f ca="1">INDEX(TSCompany!tSCompany,MATCH(B61,OFFSET(TSCompany!tSCompany,0,TSCompany!$A$1-1,,1),0),TSCompany!$A$5)</f>
        <v>52</v>
      </c>
      <c r="Z61" s="110">
        <f ca="1">INDEX(TSCompany!tSCompany,MATCH(B61,OFFSET(TSCompany!tSCompany,0,TSCompany!$A$1-1,,1),0),TSCompany!$A$3)</f>
        <v>60.06999969482422</v>
      </c>
      <c r="AA61" s="68">
        <v>38618</v>
      </c>
      <c r="AC61" s="118">
        <f t="shared" si="21"/>
        <v>0</v>
      </c>
      <c r="AD61" s="118">
        <f t="shared" si="22"/>
        <v>0</v>
      </c>
      <c r="AE61" s="118" t="str">
        <f t="shared" si="23"/>
        <v>Hold</v>
      </c>
      <c r="AF61" s="118" t="str">
        <f t="shared" si="4"/>
        <v>Hold</v>
      </c>
      <c r="AG61" s="116">
        <f>AVERAGE(K61,Z61)*0.97</f>
        <v>44.66607489824295</v>
      </c>
      <c r="AH61" s="120" t="str">
        <f>IF(AF61="Buy",AG61,"Hold")</f>
        <v>Hold</v>
      </c>
      <c r="AK61" s="110" t="e">
        <f ca="1">INDEX([0]!TS,MATCH(O61,OFFSET([0]!TS,0,#REF!-1,,1),0),#REF!)</f>
        <v>#REF!</v>
      </c>
      <c r="AL61" s="110" t="e">
        <f ca="1">INDEX([0]!TS,MATCH(O61,OFFSET([0]!TS,0,#REF!-1,,1),0),#REF!)</f>
        <v>#REF!</v>
      </c>
      <c r="AM61" s="157" t="e">
        <f ca="1">INDEX([0]!TS,MATCH(B61,OFFSET([0]!TS,0,#REF!-1,,1),0),#REF!)</f>
        <v>#REF!</v>
      </c>
    </row>
    <row r="62" spans="1:39" ht="16.5" thickBot="1">
      <c r="A62" s="45" t="s">
        <v>657</v>
      </c>
      <c r="B62" s="36" t="s">
        <v>652</v>
      </c>
      <c r="C62" s="31">
        <f ca="1">INDEX(tkCompany!tkCompany,MATCH(B62,OFFSET(tkCompany!tkCompany,0,tkCompany!$A$1-1,,1),0),tkCompany!$A$10)</f>
        <v>38674.54524305555</v>
      </c>
      <c r="D62" s="129">
        <f>Rank!N62</f>
        <v>2030.5762388706207</v>
      </c>
      <c r="E62" s="72" t="str">
        <f t="shared" si="3"/>
        <v>Hold Minus</v>
      </c>
      <c r="F62" s="121" t="str">
        <f>IF(AH62="Hold","Hold",AH62)</f>
        <v>Hold</v>
      </c>
      <c r="G62" s="32" t="str">
        <f ca="1">INDEX(tkCompany!tkCompany,MATCH(B62,OFFSET(tkCompany!tkCompany,0,tkCompany!$A$1-1,,1),0),tkCompany!$A$6)</f>
        <v>IT Consulting &amp; Other Servic</v>
      </c>
      <c r="H62" s="33">
        <f ca="1">INDEX(tkCompany!tkCompany,MATCH(B62,OFFSET(tkCompany!tkCompany,0,tkCompany!$A$1-1,,1),0),tkCompany!$A$2)</f>
        <v>18.399999618530273</v>
      </c>
      <c r="I62" s="104">
        <f ca="1">INDEX(tkCompany!tkCompany,MATCH(B62,OFFSET(tkCompany!tkCompany,0,tkCompany!$A$1-1,,1),0),tkCompany!$A$13)</f>
        <v>8.100000381469727</v>
      </c>
      <c r="J62" s="104">
        <f ca="1">INDEX(tkCompany!tkCompany,MATCH(B62,OFFSET(tkCompany!tkCompany,0,tkCompany!$A$1-1,,1),0),tkCompany!$A$11)</f>
        <v>29</v>
      </c>
      <c r="K62" s="106">
        <f>I62+(J62-I62)/4</f>
        <v>13.325000286102295</v>
      </c>
      <c r="L62" s="106">
        <f>K62+2*(J62-I62)/4</f>
        <v>23.77500009536743</v>
      </c>
      <c r="M62" s="55" t="str">
        <f>(IF(H62&lt;K62,"Buy",IF(H62&gt;L62,"Sell","Hold")))</f>
        <v>Hold</v>
      </c>
      <c r="N62" s="100">
        <f ca="1">INDEX(tkCompany!tkCompany,MATCH(B62,OFFSET(tkCompany!tkCompany,0,tkCompany!$A$1-1,,1),0),tkCompany!$A$3)</f>
        <v>1.0291262865066528</v>
      </c>
      <c r="O62" s="101">
        <f ca="1">INDEX(tkCompany!tkCompany,MATCH(B62,OFFSET(tkCompany!tkCompany,0,tkCompany!$A$1-1,,1),0),tkCompany!$A$4)</f>
        <v>87.926513671875</v>
      </c>
      <c r="P62" s="102">
        <f ca="1">INDEX(tkCompany!tkCompany,MATCH(B62,OFFSET(tkCompany!tkCompany,0,tkCompany!$A$1-1,,1),0),tkCompany!$A$5)</f>
        <v>9.525699615478516</v>
      </c>
      <c r="Q62" s="142">
        <v>55.7</v>
      </c>
      <c r="R62" s="142">
        <v>18.5</v>
      </c>
      <c r="S62" s="107" t="str">
        <f ca="1">INDEX(tkCompany!tkCompany,MATCH(B62,OFFSET(tkCompany!tkCompany,0,tkCompany!$A$1-1,,1),0),tkCompany!$A$7)</f>
        <v>DOWN</v>
      </c>
      <c r="T62" s="107" t="str">
        <f ca="1">INDEX(tkCompany!tkCompany,MATCH(B62,OFFSET(tkCompany!tkCompany,0,tkCompany!$A$1-1,,1),0),tkCompany!$A$8)</f>
        <v>DOWN</v>
      </c>
      <c r="U62" s="127">
        <f ca="1">INDEX(tkCompany!tkCompany,MATCH(B62,OFFSET(tkCompany!tkCompany,0,tkCompany!$A$1-1,,1),0),tkCompany!$A$9)</f>
        <v>33.5</v>
      </c>
      <c r="V62" s="137">
        <f ca="1">INDEX(tkCompany!tkCompany,MATCH(B62,OFFSET(tkCompany!tkCompany,0,tkCompany!$A$1-1,,1),0),tkCompany!$A$15)</f>
        <v>0</v>
      </c>
      <c r="W62" s="168">
        <f>V62/H62</f>
        <v>0</v>
      </c>
      <c r="X62" s="110">
        <f ca="1">INDEX(TSCompany!tSCompany,MATCH(B62,OFFSET(TSCompany!tSCompany,0,TSCompany!$A$1-1,,1),0),TSCompany!$A$2)</f>
        <v>1.100000023841858</v>
      </c>
      <c r="Y62" s="110">
        <f ca="1">INDEX(TSCompany!tSCompany,MATCH(B62,OFFSET(TSCompany!tSCompany,0,TSCompany!$A$1-1,,1),0),TSCompany!$A$5)</f>
        <v>82</v>
      </c>
      <c r="Z62" s="110">
        <f ca="1">INDEX(TSCompany!tSCompany,MATCH(B62,OFFSET(TSCompany!tSCompany,0,TSCompany!$A$1-1,,1),0),TSCompany!$A$3)</f>
        <v>5.090000152587891</v>
      </c>
      <c r="AA62" s="68">
        <v>38649</v>
      </c>
      <c r="AC62" s="118">
        <f t="shared" si="21"/>
        <v>0</v>
      </c>
      <c r="AD62" s="118">
        <f t="shared" si="22"/>
        <v>0</v>
      </c>
      <c r="AE62" s="118" t="str">
        <f t="shared" si="23"/>
        <v>Hold</v>
      </c>
      <c r="AF62" s="118" t="str">
        <f t="shared" si="4"/>
        <v>Hold</v>
      </c>
      <c r="AG62" s="116">
        <f>AVERAGE(K62,Z62)*0.97</f>
        <v>8.93127521276474</v>
      </c>
      <c r="AH62" s="120" t="str">
        <f>IF(AF62="Buy",AG62,"Hold")</f>
        <v>Hold</v>
      </c>
      <c r="AK62" s="110" t="e">
        <f ca="1">INDEX([0]!TS,MATCH(O62,OFFSET([0]!TS,0,#REF!-1,,1),0),#REF!)</f>
        <v>#REF!</v>
      </c>
      <c r="AL62" s="110" t="e">
        <f ca="1">INDEX([0]!TS,MATCH(O62,OFFSET([0]!TS,0,#REF!-1,,1),0),#REF!)</f>
        <v>#REF!</v>
      </c>
      <c r="AM62" s="157" t="e">
        <f ca="1">INDEX([0]!TS,MATCH(B62,OFFSET([0]!TS,0,#REF!-1,,1),0),#REF!)</f>
        <v>#REF!</v>
      </c>
    </row>
    <row r="63" spans="1:39" ht="16.5" thickBot="1">
      <c r="A63" s="45" t="s">
        <v>703</v>
      </c>
      <c r="B63" s="36" t="s">
        <v>696</v>
      </c>
      <c r="C63" s="31">
        <f ca="1">INDEX(tkCompany!tkCompany,MATCH(B63,OFFSET(tkCompany!tkCompany,0,tkCompany!$A$1-1,,1),0),tkCompany!$A$10)</f>
        <v>38674.54524305555</v>
      </c>
      <c r="D63" s="129">
        <f>Rank!N63</f>
        <v>3227.800500271684</v>
      </c>
      <c r="E63" s="72" t="str">
        <f t="shared" si="3"/>
        <v>Hold</v>
      </c>
      <c r="F63" s="121" t="str">
        <f>IF(AH63="Hold","Hold",AH63)</f>
        <v>Hold</v>
      </c>
      <c r="G63" s="32" t="str">
        <f ca="1">INDEX(tkCompany!tkCompany,MATCH(B63,OFFSET(tkCompany!tkCompany,0,tkCompany!$A$1-1,,1),0),tkCompany!$A$6)</f>
        <v>General Merchandise Stores</v>
      </c>
      <c r="H63" s="33">
        <f ca="1">INDEX(tkCompany!tkCompany,MATCH(B63,OFFSET(tkCompany!tkCompany,0,tkCompany!$A$1-1,,1),0),tkCompany!$A$2)</f>
        <v>14.75</v>
      </c>
      <c r="I63" s="104">
        <f ca="1">INDEX(tkCompany!tkCompany,MATCH(B63,OFFSET(tkCompany!tkCompany,0,tkCompany!$A$1-1,,1),0),tkCompany!$A$13)</f>
        <v>10.5</v>
      </c>
      <c r="J63" s="104">
        <f ca="1">INDEX(tkCompany!tkCompany,MATCH(B63,OFFSET(tkCompany!tkCompany,0,tkCompany!$A$1-1,,1),0),tkCompany!$A$11)</f>
        <v>27</v>
      </c>
      <c r="K63" s="106">
        <f>I63+(J63-I63)/4</f>
        <v>14.625</v>
      </c>
      <c r="L63" s="106">
        <f>K63+2*(J63-I63)/4</f>
        <v>22.875</v>
      </c>
      <c r="M63" s="55" t="str">
        <f>(IF(H63&lt;K63,"Buy",IF(H63&gt;L63,"Sell","Hold")))</f>
        <v>Hold</v>
      </c>
      <c r="N63" s="100">
        <f ca="1">INDEX(tkCompany!tkCompany,MATCH(B63,OFFSET(tkCompany!tkCompany,0,tkCompany!$A$1-1,,1),0),tkCompany!$A$3)</f>
        <v>2.882352828979492</v>
      </c>
      <c r="O63" s="101">
        <f ca="1">INDEX(tkCompany!tkCompany,MATCH(B63,OFFSET(tkCompany!tkCompany,0,tkCompany!$A$1-1,,1),0),tkCompany!$A$4)</f>
        <v>80.53434753417969</v>
      </c>
      <c r="P63" s="102">
        <f ca="1">INDEX(tkCompany!tkCompany,MATCH(B63,OFFSET(tkCompany!tkCompany,0,tkCompany!$A$1-1,,1),0),tkCompany!$A$5)</f>
        <v>13.46832275390625</v>
      </c>
      <c r="Q63" s="142">
        <v>73.3</v>
      </c>
      <c r="R63" s="142">
        <v>18.3</v>
      </c>
      <c r="S63" s="107" t="str">
        <f ca="1">INDEX(tkCompany!tkCompany,MATCH(B63,OFFSET(tkCompany!tkCompany,0,tkCompany!$A$1-1,,1),0),tkCompany!$A$7)</f>
        <v>DOWN</v>
      </c>
      <c r="T63" s="107" t="str">
        <f ca="1">INDEX(tkCompany!tkCompany,MATCH(B63,OFFSET(tkCompany!tkCompany,0,tkCompany!$A$1-1,,1),0),tkCompany!$A$8)</f>
        <v>DOWN</v>
      </c>
      <c r="U63" s="127">
        <f ca="1">INDEX(tkCompany!tkCompany,MATCH(B63,OFFSET(tkCompany!tkCompany,0,tkCompany!$A$1-1,,1),0),tkCompany!$A$9)</f>
        <v>21.100000381469727</v>
      </c>
      <c r="V63" s="137">
        <f ca="1">INDEX(tkCompany!tkCompany,MATCH(B63,OFFSET(tkCompany!tkCompany,0,tkCompany!$A$1-1,,1),0),tkCompany!$A$15)</f>
        <v>0.07999999821186066</v>
      </c>
      <c r="W63" s="168">
        <f>V63/H63</f>
        <v>0.005423728692329536</v>
      </c>
      <c r="X63" s="110">
        <f ca="1">INDEX(TSCompany!tSCompany,MATCH(B63,OFFSET(TSCompany!tSCompany,0,TSCompany!$A$1-1,,1),0),TSCompany!$A$2)</f>
        <v>2.0999999046325684</v>
      </c>
      <c r="Y63" s="110">
        <f ca="1">INDEX(TSCompany!tSCompany,MATCH(B63,OFFSET(TSCompany!tSCompany,0,TSCompany!$A$1-1,,1),0),TSCompany!$A$5)</f>
        <v>84</v>
      </c>
      <c r="Z63" s="110">
        <f ca="1">INDEX(TSCompany!tSCompany,MATCH(B63,OFFSET(TSCompany!tSCompany,0,TSCompany!$A$1-1,,1),0),TSCompany!$A$3)</f>
        <v>4.03000020980835</v>
      </c>
      <c r="AA63" s="68">
        <v>38673</v>
      </c>
      <c r="AC63" s="118">
        <f>IF(E63="Hold Plus",1,0)</f>
        <v>0</v>
      </c>
      <c r="AD63" s="118">
        <f>IF(E63="Buy",1,0)</f>
        <v>0</v>
      </c>
      <c r="AE63" s="118" t="str">
        <f>IF(AC63=1,1,IF(AD63=1,1,"Hold"))</f>
        <v>Hold</v>
      </c>
      <c r="AF63" s="118" t="str">
        <f t="shared" si="4"/>
        <v>Hold</v>
      </c>
      <c r="AG63" s="116">
        <f>AVERAGE(K63,Z63)*0.97</f>
        <v>9.047675101757049</v>
      </c>
      <c r="AH63" s="120" t="str">
        <f>IF(AF63="Buy",AG63,"Hold")</f>
        <v>Hold</v>
      </c>
      <c r="AK63" s="110" t="e">
        <f ca="1">INDEX([0]!TS,MATCH(O63,OFFSET([0]!TS,0,#REF!-1,,1),0),#REF!)</f>
        <v>#REF!</v>
      </c>
      <c r="AL63" s="110" t="e">
        <f ca="1">INDEX([0]!TS,MATCH(O63,OFFSET([0]!TS,0,#REF!-1,,1),0),#REF!)</f>
        <v>#REF!</v>
      </c>
      <c r="AM63" s="157" t="e">
        <f ca="1">INDEX([0]!TS,MATCH(B63,OFFSET([0]!TS,0,#REF!-1,,1),0),#REF!)</f>
        <v>#REF!</v>
      </c>
    </row>
    <row r="64" spans="1:39" ht="16.5" thickBot="1">
      <c r="A64" s="45" t="s">
        <v>75</v>
      </c>
      <c r="B64" s="36" t="s">
        <v>36</v>
      </c>
      <c r="C64" s="31">
        <f ca="1">INDEX(tkCompany!tkCompany,MATCH(B64,OFFSET(tkCompany!tkCompany,0,tkCompany!$A$1-1,,1),0),tkCompany!$A$10)</f>
        <v>38674.54524305555</v>
      </c>
      <c r="D64" s="129">
        <f>Rank!N64</f>
        <v>4158.434841069979</v>
      </c>
      <c r="E64" s="72" t="str">
        <f t="shared" si="3"/>
        <v>Hold</v>
      </c>
      <c r="F64" s="121" t="str">
        <f t="shared" si="5"/>
        <v>Hold</v>
      </c>
      <c r="G64" s="32" t="str">
        <f ca="1">INDEX(tkCompany!tkCompany,MATCH(B64,OFFSET(tkCompany!tkCompany,0,tkCompany!$A$1-1,,1),0),tkCompany!$A$6)</f>
        <v>Auto Parts &amp; Equipment</v>
      </c>
      <c r="H64" s="33">
        <f ca="1">INDEX(tkCompany!tkCompany,MATCH(B64,OFFSET(tkCompany!tkCompany,0,tkCompany!$A$1-1,,1),0),tkCompany!$A$2)</f>
        <v>18.200000762939453</v>
      </c>
      <c r="I64" s="104">
        <f ca="1">INDEX(tkCompany!tkCompany,MATCH(B64,OFFSET(tkCompany!tkCompany,0,tkCompany!$A$1-1,,1),0),tkCompany!$A$13)</f>
        <v>11.199999809265137</v>
      </c>
      <c r="J64" s="104">
        <f ca="1">INDEX(tkCompany!tkCompany,MATCH(B64,OFFSET(tkCompany!tkCompany,0,tkCompany!$A$1-1,,1),0),tkCompany!$A$11)</f>
        <v>32.5</v>
      </c>
      <c r="K64" s="106">
        <f t="shared" si="8"/>
        <v>16.524999856948853</v>
      </c>
      <c r="L64" s="106">
        <f t="shared" si="6"/>
        <v>27.174999952316284</v>
      </c>
      <c r="M64" s="55" t="str">
        <f t="shared" si="9"/>
        <v>Hold</v>
      </c>
      <c r="N64" s="100">
        <f ca="1">INDEX(tkCompany!tkCompany,MATCH(B64,OFFSET(tkCompany!tkCompany,0,tkCompany!$A$1-1,,1),0),tkCompany!$A$3)</f>
        <v>2.0428566932678223</v>
      </c>
      <c r="O64" s="101">
        <f ca="1">INDEX(tkCompany!tkCompany,MATCH(B64,OFFSET(tkCompany!tkCompany,0,tkCompany!$A$1-1,,1),0),tkCompany!$A$4)</f>
        <v>93.47825622558594</v>
      </c>
      <c r="P64" s="102">
        <f ca="1">INDEX(tkCompany!tkCompany,MATCH(B64,OFFSET(tkCompany!tkCompany,0,tkCompany!$A$1-1,,1),0),tkCompany!$A$5)</f>
        <v>12.295510292053223</v>
      </c>
      <c r="Q64" s="142">
        <v>91.2</v>
      </c>
      <c r="R64" s="142">
        <v>14.2</v>
      </c>
      <c r="S64" s="107" t="str">
        <f ca="1">INDEX(tkCompany!tkCompany,MATCH(B64,OFFSET(tkCompany!tkCompany,0,tkCompany!$A$1-1,,1),0),tkCompany!$A$7)</f>
        <v>EVEN</v>
      </c>
      <c r="T64" s="107" t="str">
        <f ca="1">INDEX(tkCompany!tkCompany,MATCH(B64,OFFSET(tkCompany!tkCompany,0,tkCompany!$A$1-1,,1),0),tkCompany!$A$8)</f>
        <v>DOWN</v>
      </c>
      <c r="U64" s="127">
        <f ca="1">INDEX(tkCompany!tkCompany,MATCH(B64,OFFSET(tkCompany!tkCompany,0,tkCompany!$A$1-1,,1),0),tkCompany!$A$9)</f>
        <v>25.799999237060547</v>
      </c>
      <c r="V64" s="137">
        <f ca="1">INDEX(tkCompany!tkCompany,MATCH(B64,OFFSET(tkCompany!tkCompany,0,tkCompany!$A$1-1,,1),0),tkCompany!$A$15)</f>
        <v>0.36000001430511475</v>
      </c>
      <c r="W64" s="168">
        <f>V64/H64</f>
        <v>0.019780219737033228</v>
      </c>
      <c r="X64" s="110">
        <f ca="1">INDEX(TSCompany!tSCompany,MATCH(B64,OFFSET(TSCompany!tSCompany,0,TSCompany!$A$1-1,,1),0),TSCompany!$A$2)</f>
        <v>1.600000023841858</v>
      </c>
      <c r="Y64" s="110">
        <f ca="1">INDEX(TSCompany!tSCompany,MATCH(B64,OFFSET(TSCompany!tSCompany,0,TSCompany!$A$1-1,,1),0),TSCompany!$A$5)</f>
        <v>102</v>
      </c>
      <c r="Z64" s="110">
        <f ca="1">INDEX(TSCompany!tSCompany,MATCH(B64,OFFSET(TSCompany!tSCompany,0,TSCompany!$A$1-1,,1),0),TSCompany!$A$3)</f>
        <v>14.380000114440918</v>
      </c>
      <c r="AA64" s="68">
        <v>38618</v>
      </c>
      <c r="AC64" s="118">
        <f t="shared" si="21"/>
        <v>0</v>
      </c>
      <c r="AD64" s="118">
        <f t="shared" si="22"/>
        <v>0</v>
      </c>
      <c r="AE64" s="118" t="str">
        <f t="shared" si="23"/>
        <v>Hold</v>
      </c>
      <c r="AF64" s="118" t="str">
        <f t="shared" si="4"/>
        <v>Hold</v>
      </c>
      <c r="AG64" s="116">
        <f>AVERAGE(K64,Z64)*0.97</f>
        <v>14.988924986124038</v>
      </c>
      <c r="AH64" s="120" t="str">
        <f t="shared" si="7"/>
        <v>Hold</v>
      </c>
      <c r="AK64" s="110" t="e">
        <f ca="1">INDEX([0]!TS,MATCH(O64,OFFSET([0]!TS,0,#REF!-1,,1),0),#REF!)</f>
        <v>#REF!</v>
      </c>
      <c r="AL64" s="110" t="e">
        <f ca="1">INDEX([0]!TS,MATCH(O64,OFFSET([0]!TS,0,#REF!-1,,1),0),#REF!)</f>
        <v>#REF!</v>
      </c>
      <c r="AM64" s="157" t="e">
        <f ca="1">INDEX([0]!TS,MATCH(B64,OFFSET([0]!TS,0,#REF!-1,,1),0),#REF!)</f>
        <v>#REF!</v>
      </c>
    </row>
    <row r="65" spans="1:39" ht="16.5" thickBot="1">
      <c r="A65" s="45" t="s">
        <v>628</v>
      </c>
      <c r="B65" s="36" t="s">
        <v>37</v>
      </c>
      <c r="C65" s="31">
        <f ca="1">INDEX(tkCompany!tkCompany,MATCH(B65,OFFSET(tkCompany!tkCompany,0,tkCompany!$A$1-1,,1),0),tkCompany!$A$10)</f>
        <v>38674.54524305555</v>
      </c>
      <c r="D65" s="129">
        <f>Rank!N65</f>
        <v>4839.978455597381</v>
      </c>
      <c r="E65" s="72" t="str">
        <f t="shared" si="3"/>
        <v>Hold</v>
      </c>
      <c r="F65" s="121" t="str">
        <f t="shared" si="5"/>
        <v>Hold</v>
      </c>
      <c r="G65" s="32" t="str">
        <f ca="1">INDEX(tkCompany!tkCompany,MATCH(B65,OFFSET(tkCompany!tkCompany,0,tkCompany!$A$1-1,,1),0),tkCompany!$A$6)</f>
        <v>Motorcycle Manufacturers</v>
      </c>
      <c r="H65" s="33">
        <f ca="1">INDEX(tkCompany!tkCompany,MATCH(B65,OFFSET(tkCompany!tkCompany,0,tkCompany!$A$1-1,,1),0),tkCompany!$A$2)</f>
        <v>53.4900016784668</v>
      </c>
      <c r="I65" s="104">
        <f ca="1">INDEX(tkCompany!tkCompany,MATCH(B65,OFFSET(tkCompany!tkCompany,0,tkCompany!$A$1-1,,1),0),tkCompany!$A$13)</f>
        <v>34</v>
      </c>
      <c r="J65" s="104">
        <f ca="1">INDEX(tkCompany!tkCompany,MATCH(B65,OFFSET(tkCompany!tkCompany,0,tkCompany!$A$1-1,,1),0),tkCompany!$A$11)</f>
        <v>89.5999984741211</v>
      </c>
      <c r="K65" s="106">
        <f t="shared" si="8"/>
        <v>47.89999961853027</v>
      </c>
      <c r="L65" s="106">
        <f t="shared" si="6"/>
        <v>75.69999885559082</v>
      </c>
      <c r="M65" s="55" t="str">
        <f t="shared" si="9"/>
        <v>Hold</v>
      </c>
      <c r="N65" s="100">
        <f ca="1">INDEX(tkCompany!tkCompany,MATCH(B65,OFFSET(tkCompany!tkCompany,0,tkCompany!$A$1-1,,1),0),tkCompany!$A$3)</f>
        <v>1.852744698524475</v>
      </c>
      <c r="O65" s="101">
        <f ca="1">INDEX(tkCompany!tkCompany,MATCH(B65,OFFSET(tkCompany!tkCompany,0,tkCompany!$A$1-1,,1),0),tkCompany!$A$4)</f>
        <v>63.17829513549805</v>
      </c>
      <c r="P65" s="102">
        <f ca="1">INDEX(tkCompany!tkCompany,MATCH(B65,OFFSET(tkCompany!tkCompany,0,tkCompany!$A$1-1,,1),0),tkCompany!$A$5)</f>
        <v>11.368220329284668</v>
      </c>
      <c r="Q65" s="142">
        <v>79.1</v>
      </c>
      <c r="R65" s="142">
        <v>9.3</v>
      </c>
      <c r="S65" s="107" t="str">
        <f ca="1">INDEX(tkCompany!tkCompany,MATCH(B65,OFFSET(tkCompany!tkCompany,0,tkCompany!$A$1-1,,1),0),tkCompany!$A$7)</f>
        <v>UP</v>
      </c>
      <c r="T65" s="107" t="str">
        <f ca="1">INDEX(tkCompany!tkCompany,MATCH(B65,OFFSET(tkCompany!tkCompany,0,tkCompany!$A$1-1,,1),0),tkCompany!$A$8)</f>
        <v>UP</v>
      </c>
      <c r="U65" s="127">
        <f ca="1">INDEX(tkCompany!tkCompany,MATCH(B65,OFFSET(tkCompany!tkCompany,0,tkCompany!$A$1-1,,1),0),tkCompany!$A$9)</f>
        <v>16.299999237060547</v>
      </c>
      <c r="V65" s="137">
        <f ca="1">INDEX(tkCompany!tkCompany,MATCH(B65,OFFSET(tkCompany!tkCompany,0,tkCompany!$A$1-1,,1),0),tkCompany!$A$15)</f>
        <v>0.6399999856948853</v>
      </c>
      <c r="W65" s="168">
        <f>V65/H65</f>
        <v>0.0119648526007156</v>
      </c>
      <c r="X65" s="110">
        <f ca="1">INDEX(TSCompany!tSCompany,MATCH(B65,OFFSET(TSCompany!tSCompany,0,TSCompany!$A$1-1,,1),0),TSCompany!$A$2)</f>
        <v>3.200000047683716</v>
      </c>
      <c r="Y65" s="110">
        <f ca="1">INDEX(TSCompany!tSCompany,MATCH(B65,OFFSET(TSCompany!tSCompany,0,TSCompany!$A$1-1,,1),0),TSCompany!$A$5)</f>
        <v>71</v>
      </c>
      <c r="Z65" s="110">
        <f ca="1">INDEX(TSCompany!tSCompany,MATCH(B65,OFFSET(TSCompany!tSCompany,0,TSCompany!$A$1-1,,1),0),TSCompany!$A$3)</f>
        <v>54.45000076293945</v>
      </c>
      <c r="AA65" s="68">
        <v>38621</v>
      </c>
      <c r="AC65" s="118">
        <f t="shared" si="21"/>
        <v>0</v>
      </c>
      <c r="AD65" s="118">
        <f t="shared" si="22"/>
        <v>0</v>
      </c>
      <c r="AE65" s="118" t="str">
        <f t="shared" si="23"/>
        <v>Hold</v>
      </c>
      <c r="AF65" s="118" t="str">
        <f t="shared" si="4"/>
        <v>Hold</v>
      </c>
      <c r="AG65" s="116">
        <f>AVERAGE(K65,Z65)*0.97</f>
        <v>49.639750185012815</v>
      </c>
      <c r="AH65" s="120" t="str">
        <f t="shared" si="7"/>
        <v>Hold</v>
      </c>
      <c r="AK65" s="110" t="e">
        <f ca="1">INDEX([0]!TS,MATCH(O65,OFFSET([0]!TS,0,#REF!-1,,1),0),#REF!)</f>
        <v>#REF!</v>
      </c>
      <c r="AL65" s="110" t="e">
        <f ca="1">INDEX([0]!TS,MATCH(O65,OFFSET([0]!TS,0,#REF!-1,,1),0),#REF!)</f>
        <v>#REF!</v>
      </c>
      <c r="AM65" s="157" t="e">
        <f ca="1">INDEX([0]!TS,MATCH(B65,OFFSET([0]!TS,0,#REF!-1,,1),0),#REF!)</f>
        <v>#REF!</v>
      </c>
    </row>
    <row r="66" spans="1:39" ht="16.5" thickBot="1">
      <c r="A66" s="45" t="s">
        <v>627</v>
      </c>
      <c r="B66" s="36" t="s">
        <v>104</v>
      </c>
      <c r="C66" s="31">
        <f ca="1">INDEX(tkCompany!tkCompany,MATCH(B66,OFFSET(tkCompany!tkCompany,0,tkCompany!$A$1-1,,1),0),tkCompany!$A$10)</f>
        <v>38674.54524305555</v>
      </c>
      <c r="D66" s="129">
        <f>Rank!N66</f>
        <v>5892.15853018954</v>
      </c>
      <c r="E66" s="72" t="str">
        <f t="shared" si="3"/>
        <v>Hold</v>
      </c>
      <c r="F66" s="121" t="str">
        <f t="shared" si="5"/>
        <v>Hold</v>
      </c>
      <c r="G66" s="32" t="str">
        <f ca="1">INDEX(tkCompany!tkCompany,MATCH(B66,OFFSET(tkCompany!tkCompany,0,tkCompany!$A$1-1,,1),0),tkCompany!$A$6)</f>
        <v>Health Care Facilities</v>
      </c>
      <c r="H66" s="33">
        <f ca="1">INDEX(tkCompany!tkCompany,MATCH(B66,OFFSET(tkCompany!tkCompany,0,tkCompany!$A$1-1,,1),0),tkCompany!$A$2)</f>
        <v>23.280000686645508</v>
      </c>
      <c r="I66" s="104">
        <f ca="1">INDEX(tkCompany!tkCompany,MATCH(B66,OFFSET(tkCompany!tkCompany,0,tkCompany!$A$1-1,,1),0),tkCompany!$A$13)</f>
        <v>16.399999618530273</v>
      </c>
      <c r="J66" s="104">
        <f ca="1">INDEX(tkCompany!tkCompany,MATCH(B66,OFFSET(tkCompany!tkCompany,0,tkCompany!$A$1-1,,1),0),tkCompany!$A$11)</f>
        <v>51.20000076293945</v>
      </c>
      <c r="K66" s="106">
        <f t="shared" si="8"/>
        <v>25.09999990463257</v>
      </c>
      <c r="L66" s="106">
        <f t="shared" si="6"/>
        <v>42.50000047683716</v>
      </c>
      <c r="M66" s="55" t="str">
        <f t="shared" si="9"/>
        <v>Buy</v>
      </c>
      <c r="N66" s="100">
        <f ca="1">INDEX(tkCompany!tkCompany,MATCH(B66,OFFSET(tkCompany!tkCompany,0,tkCompany!$A$1-1,,1),0),tkCompany!$A$3)</f>
        <v>4.058138847351074</v>
      </c>
      <c r="O66" s="101">
        <f ca="1">INDEX(tkCompany!tkCompany,MATCH(B66,OFFSET(tkCompany!tkCompany,0,tkCompany!$A$1-1,,1),0),tkCompany!$A$4)</f>
        <v>84.18367004394531</v>
      </c>
      <c r="P66" s="102">
        <f ca="1">INDEX(tkCompany!tkCompany,MATCH(B66,OFFSET(tkCompany!tkCompany,0,tkCompany!$A$1-1,,1),0),tkCompany!$A$5)</f>
        <v>17.423175811767578</v>
      </c>
      <c r="Q66" s="142">
        <v>64.2</v>
      </c>
      <c r="R66" s="142">
        <v>23.3</v>
      </c>
      <c r="S66" s="107" t="str">
        <f ca="1">INDEX(tkCompany!tkCompany,MATCH(B66,OFFSET(tkCompany!tkCompany,0,tkCompany!$A$1-1,,1),0),tkCompany!$A$7)</f>
        <v>DOWN</v>
      </c>
      <c r="T66" s="107" t="str">
        <f ca="1">INDEX(tkCompany!tkCompany,MATCH(B66,OFFSET(tkCompany!tkCompany,0,tkCompany!$A$1-1,,1),0),tkCompany!$A$8)</f>
        <v>EVEN</v>
      </c>
      <c r="U66" s="127">
        <f ca="1">INDEX(tkCompany!tkCompany,MATCH(B66,OFFSET(tkCompany!tkCompany,0,tkCompany!$A$1-1,,1),0),tkCompany!$A$9)</f>
        <v>16.5</v>
      </c>
      <c r="V66" s="137">
        <f ca="1">INDEX(tkCompany!tkCompany,MATCH(B66,OFFSET(tkCompany!tkCompany,0,tkCompany!$A$1-1,,1),0),tkCompany!$A$15)</f>
        <v>0.23999999463558197</v>
      </c>
      <c r="W66" s="168">
        <f>V66/H66</f>
        <v>0.010309277816012142</v>
      </c>
      <c r="X66" s="110">
        <f ca="1">INDEX(TSCompany!tSCompany,MATCH(B66,OFFSET(TSCompany!tSCompany,0,TSCompany!$A$1-1,,1),0),TSCompany!$A$2)</f>
        <v>2.5999999046325684</v>
      </c>
      <c r="Y66" s="110">
        <f ca="1">INDEX(TSCompany!tSCompany,MATCH(B66,OFFSET(TSCompany!tSCompany,0,TSCompany!$A$1-1,,1),0),TSCompany!$A$5)</f>
        <v>71</v>
      </c>
      <c r="Z66" s="110">
        <f ca="1">INDEX(TSCompany!tSCompany,MATCH(B66,OFFSET(TSCompany!tSCompany,0,TSCompany!$A$1-1,,1),0),TSCompany!$A$3)</f>
        <v>29.639999389648438</v>
      </c>
      <c r="AA66" s="68">
        <v>38665</v>
      </c>
      <c r="AC66" s="118">
        <f t="shared" si="21"/>
        <v>0</v>
      </c>
      <c r="AD66" s="118">
        <f t="shared" si="22"/>
        <v>0</v>
      </c>
      <c r="AE66" s="118" t="str">
        <f t="shared" si="23"/>
        <v>Hold</v>
      </c>
      <c r="AF66" s="118" t="str">
        <f t="shared" si="4"/>
        <v>Hold</v>
      </c>
      <c r="AG66" s="116">
        <f>AVERAGE(K66,Z66)*0.97</f>
        <v>26.548899657726288</v>
      </c>
      <c r="AH66" s="120" t="str">
        <f t="shared" si="7"/>
        <v>Hold</v>
      </c>
      <c r="AK66" s="110" t="e">
        <f ca="1">INDEX([0]!TS,MATCH(O66,OFFSET([0]!TS,0,#REF!-1,,1),0),#REF!)</f>
        <v>#REF!</v>
      </c>
      <c r="AL66" s="110" t="e">
        <f ca="1">INDEX([0]!TS,MATCH(O66,OFFSET([0]!TS,0,#REF!-1,,1),0),#REF!)</f>
        <v>#REF!</v>
      </c>
      <c r="AM66" s="157" t="e">
        <f ca="1">INDEX([0]!TS,MATCH(B66,OFFSET([0]!TS,0,#REF!-1,,1),0),#REF!)</f>
        <v>#REF!</v>
      </c>
    </row>
    <row r="67" spans="1:39" ht="16.5" thickBot="1">
      <c r="A67" s="45" t="s">
        <v>644</v>
      </c>
      <c r="B67" s="34" t="s">
        <v>640</v>
      </c>
      <c r="C67" s="31">
        <f ca="1">INDEX(tkCompany!tkCompany,MATCH(B67,OFFSET(tkCompany!tkCompany,0,tkCompany!$A$1-1,,1),0),tkCompany!$A$10)</f>
        <v>38674.54524305555</v>
      </c>
      <c r="D67" s="129">
        <f>Rank!N67</f>
        <v>5318.171682357788</v>
      </c>
      <c r="E67" s="72" t="str">
        <f t="shared" si="3"/>
        <v>Hold</v>
      </c>
      <c r="F67" s="121" t="str">
        <f>IF(AH67="Hold","Hold",AH67)</f>
        <v>Hold</v>
      </c>
      <c r="G67" s="32" t="str">
        <f ca="1">INDEX(tkCompany!tkCompany,MATCH(B67,OFFSET(tkCompany!tkCompany,0,tkCompany!$A$1-1,,1),0),tkCompany!$A$6)</f>
        <v>Specialty Stores</v>
      </c>
      <c r="H67" s="33">
        <f ca="1">INDEX(tkCompany!tkCompany,MATCH(B67,OFFSET(tkCompany!tkCompany,0,tkCompany!$A$1-1,,1),0),tkCompany!$A$2)</f>
        <v>29.350000381469727</v>
      </c>
      <c r="I67" s="104">
        <f ca="1">INDEX(tkCompany!tkCompany,MATCH(B67,OFFSET(tkCompany!tkCompany,0,tkCompany!$A$1-1,,1),0),tkCompany!$A$13)</f>
        <v>9.40000057220459</v>
      </c>
      <c r="J67" s="104">
        <f ca="1">INDEX(tkCompany!tkCompany,MATCH(B67,OFFSET(tkCompany!tkCompany,0,tkCompany!$A$1-1,,1),0),tkCompany!$A$11)</f>
        <v>41.099998474121094</v>
      </c>
      <c r="K67" s="106">
        <f>I67+(J67-I67)/4</f>
        <v>17.325000047683716</v>
      </c>
      <c r="L67" s="106">
        <f>K67+2*(J67-I67)/4</f>
        <v>33.17499899864197</v>
      </c>
      <c r="M67" s="55" t="str">
        <f>(IF(H67&lt;K67,"Buy",IF(H67&gt;L67,"Sell","Hold")))</f>
        <v>Hold</v>
      </c>
      <c r="N67" s="100">
        <f ca="1">INDEX(tkCompany!tkCompany,MATCH(B67,OFFSET(tkCompany!tkCompany,0,tkCompany!$A$1-1,,1),0),tkCompany!$A$3)</f>
        <v>0.5889723300933838</v>
      </c>
      <c r="O67" s="101">
        <f ca="1">INDEX(tkCompany!tkCompany,MATCH(B67,OFFSET(tkCompany!tkCompany,0,tkCompany!$A$1-1,,1),0),tkCompany!$A$4)</f>
        <v>179.21348571777344</v>
      </c>
      <c r="P67" s="102">
        <f ca="1">INDEX(tkCompany!tkCompany,MATCH(B67,OFFSET(tkCompany!tkCompany,0,tkCompany!$A$1-1,,1),0),tkCompany!$A$5)</f>
        <v>6.966242790222168</v>
      </c>
      <c r="Q67" s="142">
        <v>76.9</v>
      </c>
      <c r="R67" s="142">
        <v>8.6</v>
      </c>
      <c r="S67" s="107" t="str">
        <f ca="1">INDEX(tkCompany!tkCompany,MATCH(B67,OFFSET(tkCompany!tkCompany,0,tkCompany!$A$1-1,,1),0),tkCompany!$A$7)</f>
        <v>UP</v>
      </c>
      <c r="T67" s="107" t="str">
        <f ca="1">INDEX(tkCompany!tkCompany,MATCH(B67,OFFSET(tkCompany!tkCompany,0,tkCompany!$A$1-1,,1),0),tkCompany!$A$8)</f>
        <v>UP</v>
      </c>
      <c r="U67" s="127">
        <f ca="1">INDEX(tkCompany!tkCompany,MATCH(B67,OFFSET(tkCompany!tkCompany,0,tkCompany!$A$1-1,,1),0),tkCompany!$A$9)</f>
        <v>31.899999618530273</v>
      </c>
      <c r="V67" s="137">
        <f ca="1">INDEX(tkCompany!tkCompany,MATCH(B67,OFFSET(tkCompany!tkCompany,0,tkCompany!$A$1-1,,1),0),tkCompany!$A$15)</f>
        <v>0</v>
      </c>
      <c r="W67" s="168">
        <f>V67/H67</f>
        <v>0</v>
      </c>
      <c r="X67" s="110">
        <f ca="1">INDEX(TSCompany!tSCompany,MATCH(B67,OFFSET(TSCompany!tSCompany,0,TSCompany!$A$1-1,,1),0),TSCompany!$A$2)</f>
        <v>9.5</v>
      </c>
      <c r="Y67" s="110">
        <f ca="1">INDEX(TSCompany!tSCompany,MATCH(B67,OFFSET(TSCompany!tSCompany,0,TSCompany!$A$1-1,,1),0),TSCompany!$A$5)</f>
        <v>173</v>
      </c>
      <c r="Z67" s="110">
        <f ca="1">INDEX(TSCompany!tSCompany,MATCH(B67,OFFSET(TSCompany!tSCompany,0,TSCompany!$A$1-1,,1),0),TSCompany!$A$3)</f>
        <v>14.699999809265137</v>
      </c>
      <c r="AA67" s="69">
        <v>38669</v>
      </c>
      <c r="AC67" s="118">
        <f t="shared" si="21"/>
        <v>0</v>
      </c>
      <c r="AD67" s="118">
        <f t="shared" si="22"/>
        <v>0</v>
      </c>
      <c r="AE67" s="118" t="str">
        <f t="shared" si="23"/>
        <v>Hold</v>
      </c>
      <c r="AF67" s="118" t="str">
        <f t="shared" si="4"/>
        <v>Hold</v>
      </c>
      <c r="AG67" s="116">
        <f>AVERAGE(K67,Z67)*0.97</f>
        <v>15.532124930620194</v>
      </c>
      <c r="AH67" s="120" t="str">
        <f>IF(AF67="Buy",AG67,"Hold")</f>
        <v>Hold</v>
      </c>
      <c r="AK67" s="110" t="e">
        <f ca="1">INDEX([0]!TS,MATCH(O67,OFFSET([0]!TS,0,#REF!-1,,1),0),#REF!)</f>
        <v>#REF!</v>
      </c>
      <c r="AL67" s="110" t="e">
        <f ca="1">INDEX([0]!TS,MATCH(O67,OFFSET([0]!TS,0,#REF!-1,,1),0),#REF!)</f>
        <v>#REF!</v>
      </c>
      <c r="AM67" s="157" t="e">
        <f ca="1">INDEX([0]!TS,MATCH(B67,OFFSET([0]!TS,0,#REF!-1,,1),0),#REF!)</f>
        <v>#REF!</v>
      </c>
    </row>
    <row r="68" spans="1:39" ht="16.5" thickBot="1">
      <c r="A68" s="45" t="s">
        <v>613</v>
      </c>
      <c r="B68" s="34" t="s">
        <v>38</v>
      </c>
      <c r="C68" s="31">
        <f ca="1">INDEX(tkCompany!tkCompany,MATCH(B68,OFFSET(tkCompany!tkCompany,0,tkCompany!$A$1-1,,1),0),tkCompany!$A$10)</f>
        <v>38674.54524305555</v>
      </c>
      <c r="D68" s="129">
        <f>Rank!N68</f>
        <v>6601.1083825369205</v>
      </c>
      <c r="E68" s="72" t="str">
        <f t="shared" si="3"/>
        <v>Hold</v>
      </c>
      <c r="F68" s="121" t="str">
        <f t="shared" si="5"/>
        <v>Hold</v>
      </c>
      <c r="G68" s="32" t="str">
        <f ca="1">INDEX(tkCompany!tkCompany,MATCH(B68,OFFSET(tkCompany!tkCompany,0,tkCompany!$A$1-1,,1),0),tkCompany!$A$6)</f>
        <v>Home Improvement Retail</v>
      </c>
      <c r="H68" s="33">
        <f ca="1">INDEX(tkCompany!tkCompany,MATCH(B68,OFFSET(tkCompany!tkCompany,0,tkCompany!$A$1-1,,1),0),tkCompany!$A$2)</f>
        <v>42.540000915527344</v>
      </c>
      <c r="I68" s="104">
        <f ca="1">INDEX(tkCompany!tkCompany,MATCH(B68,OFFSET(tkCompany!tkCompany,0,tkCompany!$A$1-1,,1),0),tkCompany!$A$13)</f>
        <v>29.899999618530273</v>
      </c>
      <c r="J68" s="104">
        <f ca="1">INDEX(tkCompany!tkCompany,MATCH(B68,OFFSET(tkCompany!tkCompany,0,tkCompany!$A$1-1,,1),0),tkCompany!$A$11)</f>
        <v>72</v>
      </c>
      <c r="K68" s="106">
        <f t="shared" si="8"/>
        <v>40.424999713897705</v>
      </c>
      <c r="L68" s="106">
        <f t="shared" si="6"/>
        <v>61.47499990463257</v>
      </c>
      <c r="M68" s="55" t="str">
        <f t="shared" si="9"/>
        <v>Hold</v>
      </c>
      <c r="N68" s="100">
        <f ca="1">INDEX(tkCompany!tkCompany,MATCH(B68,OFFSET(tkCompany!tkCompany,0,tkCompany!$A$1-1,,1),0),tkCompany!$A$3)</f>
        <v>2.330695867538452</v>
      </c>
      <c r="O68" s="101">
        <f ca="1">INDEX(tkCompany!tkCompany,MATCH(B68,OFFSET(tkCompany!tkCompany,0,tkCompany!$A$1-1,,1),0),tkCompany!$A$4)</f>
        <v>74.09090423583984</v>
      </c>
      <c r="P68" s="102">
        <f ca="1">INDEX(tkCompany!tkCompany,MATCH(B68,OFFSET(tkCompany!tkCompany,0,tkCompany!$A$1-1,,1),0),tkCompany!$A$5)</f>
        <v>11.809306144714355</v>
      </c>
      <c r="Q68" s="142">
        <v>74.2</v>
      </c>
      <c r="R68" s="142">
        <v>19.5</v>
      </c>
      <c r="S68" s="107" t="str">
        <f ca="1">INDEX(tkCompany!tkCompany,MATCH(B68,OFFSET(tkCompany!tkCompany,0,tkCompany!$A$1-1,,1),0),tkCompany!$A$7)</f>
        <v>UP</v>
      </c>
      <c r="T68" s="107" t="str">
        <f ca="1">INDEX(tkCompany!tkCompany,MATCH(B68,OFFSET(tkCompany!tkCompany,0,tkCompany!$A$1-1,,1),0),tkCompany!$A$8)</f>
        <v>UP</v>
      </c>
      <c r="U68" s="127">
        <f ca="1">INDEX(tkCompany!tkCompany,MATCH(B68,OFFSET(tkCompany!tkCompany,0,tkCompany!$A$1-1,,1),0),tkCompany!$A$9)</f>
        <v>16.299999237060547</v>
      </c>
      <c r="V68" s="137">
        <f ca="1">INDEX(tkCompany!tkCompany,MATCH(B68,OFFSET(tkCompany!tkCompany,0,tkCompany!$A$1-1,,1),0),tkCompany!$A$15)</f>
        <v>0.4000000059604645</v>
      </c>
      <c r="W68" s="168">
        <f>V68/H68</f>
        <v>0.009402914841369037</v>
      </c>
      <c r="X68" s="110">
        <f ca="1">INDEX(TSCompany!tSCompany,MATCH(B68,OFFSET(TSCompany!tSCompany,0,TSCompany!$A$1-1,,1),0),TSCompany!$A$2)</f>
        <v>6.300000190734863</v>
      </c>
      <c r="Y68" s="110">
        <f ca="1">INDEX(TSCompany!tSCompany,MATCH(B68,OFFSET(TSCompany!tSCompany,0,TSCompany!$A$1-1,,1),0),TSCompany!$A$5)</f>
        <v>55</v>
      </c>
      <c r="Z68" s="110">
        <f ca="1">INDEX(TSCompany!tSCompany,MATCH(B68,OFFSET(TSCompany!tSCompany,0,TSCompany!$A$1-1,,1),0),TSCompany!$A$3)</f>
        <v>52.939998626708984</v>
      </c>
      <c r="AA68" s="69">
        <v>38671</v>
      </c>
      <c r="AC68" s="118">
        <f t="shared" si="21"/>
        <v>0</v>
      </c>
      <c r="AD68" s="118">
        <f t="shared" si="22"/>
        <v>0</v>
      </c>
      <c r="AE68" s="118" t="str">
        <f t="shared" si="23"/>
        <v>Hold</v>
      </c>
      <c r="AF68" s="118" t="str">
        <f t="shared" si="4"/>
        <v>Hold</v>
      </c>
      <c r="AG68" s="116">
        <f>AVERAGE(K68,Z68)*0.97</f>
        <v>45.282024195194246</v>
      </c>
      <c r="AH68" s="120" t="str">
        <f t="shared" si="7"/>
        <v>Hold</v>
      </c>
      <c r="AK68" s="110" t="e">
        <f ca="1">INDEX([0]!TS,MATCH(O68,OFFSET([0]!TS,0,#REF!-1,,1),0),#REF!)</f>
        <v>#REF!</v>
      </c>
      <c r="AL68" s="110" t="e">
        <f ca="1">INDEX([0]!TS,MATCH(O68,OFFSET([0]!TS,0,#REF!-1,,1),0),#REF!)</f>
        <v>#REF!</v>
      </c>
      <c r="AM68" s="157" t="e">
        <f ca="1">INDEX([0]!TS,MATCH(B68,OFFSET([0]!TS,0,#REF!-1,,1),0),#REF!)</f>
        <v>#REF!</v>
      </c>
    </row>
    <row r="69" spans="1:39" ht="16.5" thickBot="1">
      <c r="A69" s="45" t="s">
        <v>614</v>
      </c>
      <c r="B69" s="34" t="s">
        <v>100</v>
      </c>
      <c r="C69" s="31">
        <f ca="1">INDEX(tkCompany!tkCompany,MATCH(B69,OFFSET(tkCompany!tkCompany,0,tkCompany!$A$1-1,,1),0),tkCompany!$A$10)</f>
        <v>38674.54524305555</v>
      </c>
      <c r="D69" s="129">
        <f>Rank!N69</f>
        <v>5433.69975269431</v>
      </c>
      <c r="E69" s="72" t="str">
        <f t="shared" si="3"/>
        <v>Hold</v>
      </c>
      <c r="F69" s="121" t="str">
        <f t="shared" si="5"/>
        <v>Hold</v>
      </c>
      <c r="G69" s="32" t="str">
        <f ca="1">INDEX(tkCompany!tkCompany,MATCH(B69,OFFSET(tkCompany!tkCompany,0,tkCompany!$A$1-1,,1),0),tkCompany!$A$6)</f>
        <v>Specialized Consumer Service</v>
      </c>
      <c r="H69" s="33">
        <f ca="1">INDEX(tkCompany!tkCompany,MATCH(B69,OFFSET(tkCompany!tkCompany,0,tkCompany!$A$1-1,,1),0),tkCompany!$A$2)</f>
        <v>25.25</v>
      </c>
      <c r="I69" s="104">
        <f ca="1">INDEX(tkCompany!tkCompany,MATCH(B69,OFFSET(tkCompany!tkCompany,0,tkCompany!$A$1-1,,1),0),tkCompany!$A$13)</f>
        <v>15.399999618530273</v>
      </c>
      <c r="J69" s="104">
        <f ca="1">INDEX(tkCompany!tkCompany,MATCH(B69,OFFSET(tkCompany!tkCompany,0,tkCompany!$A$1-1,,1),0),tkCompany!$A$11)</f>
        <v>53.20000076293945</v>
      </c>
      <c r="K69" s="106">
        <f t="shared" si="8"/>
        <v>24.84999990463257</v>
      </c>
      <c r="L69" s="106">
        <f t="shared" si="6"/>
        <v>43.75000047683716</v>
      </c>
      <c r="M69" s="55" t="str">
        <f t="shared" si="9"/>
        <v>Hold</v>
      </c>
      <c r="N69" s="100">
        <f ca="1">INDEX(tkCompany!tkCompany,MATCH(B69,OFFSET(tkCompany!tkCompany,0,tkCompany!$A$1-1,,1),0),tkCompany!$A$3)</f>
        <v>2.8375635147094727</v>
      </c>
      <c r="O69" s="101">
        <f ca="1">INDEX(tkCompany!tkCompany,MATCH(B69,OFFSET(tkCompany!tkCompany,0,tkCompany!$A$1-1,,1),0),tkCompany!$A$4)</f>
        <v>95.71427917480469</v>
      </c>
      <c r="P69" s="102">
        <f ca="1">INDEX(tkCompany!tkCompany,MATCH(B69,OFFSET(tkCompany!tkCompany,0,tkCompany!$A$1-1,,1),0),tkCompany!$A$5)</f>
        <v>18.07857322692871</v>
      </c>
      <c r="Q69" s="142">
        <v>74.2</v>
      </c>
      <c r="R69" s="142">
        <v>14.9</v>
      </c>
      <c r="S69" s="107" t="str">
        <f ca="1">INDEX(tkCompany!tkCompany,MATCH(B69,OFFSET(tkCompany!tkCompany,0,tkCompany!$A$1-1,,1),0),tkCompany!$A$7)</f>
        <v>EVEN</v>
      </c>
      <c r="T69" s="107" t="str">
        <f ca="1">INDEX(tkCompany!tkCompany,MATCH(B69,OFFSET(tkCompany!tkCompany,0,tkCompany!$A$1-1,,1),0),tkCompany!$A$8)</f>
        <v>EVEN</v>
      </c>
      <c r="U69" s="127">
        <f ca="1">INDEX(tkCompany!tkCompany,MATCH(B69,OFFSET(tkCompany!tkCompany,0,tkCompany!$A$1-1,,1),0),tkCompany!$A$9)</f>
        <v>13.399999618530273</v>
      </c>
      <c r="V69" s="137">
        <f ca="1">INDEX(tkCompany!tkCompany,MATCH(B69,OFFSET(tkCompany!tkCompany,0,tkCompany!$A$1-1,,1),0),tkCompany!$A$15)</f>
        <v>0.5</v>
      </c>
      <c r="W69" s="168">
        <f>V69/H69</f>
        <v>0.019801980198019802</v>
      </c>
      <c r="X69" s="110">
        <f ca="1">INDEX(TSCompany!tSCompany,MATCH(B69,OFFSET(TSCompany!tSCompany,0,TSCompany!$A$1-1,,1),0),TSCompany!$A$2)</f>
        <v>2.5999999046325684</v>
      </c>
      <c r="Y69" s="110">
        <f ca="1">INDEX(TSCompany!tSCompany,MATCH(B69,OFFSET(TSCompany!tSCompany,0,TSCompany!$A$1-1,,1),0),TSCompany!$A$5)</f>
        <v>78</v>
      </c>
      <c r="Z69" s="110">
        <f ca="1">INDEX(TSCompany!tSCompany,MATCH(B69,OFFSET(TSCompany!tSCompany,0,TSCompany!$A$1-1,,1),0),TSCompany!$A$3)</f>
        <v>16.56999969482422</v>
      </c>
      <c r="AA69" s="69">
        <v>38625</v>
      </c>
      <c r="AC69" s="118">
        <f t="shared" si="21"/>
        <v>0</v>
      </c>
      <c r="AD69" s="118">
        <f t="shared" si="22"/>
        <v>0</v>
      </c>
      <c r="AE69" s="118" t="str">
        <f t="shared" si="23"/>
        <v>Hold</v>
      </c>
      <c r="AF69" s="118" t="str">
        <f t="shared" si="4"/>
        <v>Hold</v>
      </c>
      <c r="AG69" s="116">
        <f>AVERAGE(K69,Z69)*0.97</f>
        <v>20.088699805736542</v>
      </c>
      <c r="AH69" s="120" t="str">
        <f t="shared" si="7"/>
        <v>Hold</v>
      </c>
      <c r="AK69" s="110" t="e">
        <f ca="1">INDEX([0]!TS,MATCH(O69,OFFSET([0]!TS,0,#REF!-1,,1),0),#REF!)</f>
        <v>#REF!</v>
      </c>
      <c r="AL69" s="110" t="e">
        <f ca="1">INDEX([0]!TS,MATCH(O69,OFFSET([0]!TS,0,#REF!-1,,1),0),#REF!)</f>
        <v>#REF!</v>
      </c>
      <c r="AM69" s="157" t="e">
        <f ca="1">INDEX([0]!TS,MATCH(B69,OFFSET([0]!TS,0,#REF!-1,,1),0),#REF!)</f>
        <v>#REF!</v>
      </c>
    </row>
    <row r="70" spans="1:39" ht="16.5" thickBot="1">
      <c r="A70" s="45" t="s">
        <v>71</v>
      </c>
      <c r="B70" s="34" t="s">
        <v>39</v>
      </c>
      <c r="C70" s="31">
        <f ca="1">INDEX(tkCompany!tkCompany,MATCH(B70,OFFSET(tkCompany!tkCompany,0,tkCompany!$A$1-1,,1),0),tkCompany!$A$10)</f>
        <v>38674.54524305555</v>
      </c>
      <c r="D70" s="129">
        <f>Rank!N70</f>
        <v>5703.830406826537</v>
      </c>
      <c r="E70" s="72" t="str">
        <f t="shared" si="3"/>
        <v>Hold</v>
      </c>
      <c r="F70" s="121" t="str">
        <f t="shared" si="5"/>
        <v>Hold</v>
      </c>
      <c r="G70" s="32" t="str">
        <f ca="1">INDEX(tkCompany!tkCompany,MATCH(B70,OFFSET(tkCompany!tkCompany,0,tkCompany!$A$1-1,,1),0),tkCompany!$A$6)</f>
        <v>Semiconductors</v>
      </c>
      <c r="H70" s="33">
        <f ca="1">INDEX(tkCompany!tkCompany,MATCH(B70,OFFSET(tkCompany!tkCompany,0,tkCompany!$A$1-1,,1),0),tkCompany!$A$2)</f>
        <v>25.280000686645508</v>
      </c>
      <c r="I70" s="104">
        <f ca="1">INDEX(tkCompany!tkCompany,MATCH(B70,OFFSET(tkCompany!tkCompany,0,tkCompany!$A$1-1,,1),0),tkCompany!$A$13)</f>
        <v>15.399999618530273</v>
      </c>
      <c r="J70" s="104">
        <f ca="1">INDEX(tkCompany!tkCompany,MATCH(B70,OFFSET(tkCompany!tkCompany,0,tkCompany!$A$1-1,,1),0),tkCompany!$A$11)</f>
        <v>48.599998474121094</v>
      </c>
      <c r="K70" s="106">
        <f t="shared" si="8"/>
        <v>23.69999933242798</v>
      </c>
      <c r="L70" s="106">
        <f t="shared" si="6"/>
        <v>40.29999876022339</v>
      </c>
      <c r="M70" s="55" t="str">
        <f t="shared" si="9"/>
        <v>Hold</v>
      </c>
      <c r="N70" s="100">
        <f ca="1">INDEX(tkCompany!tkCompany,MATCH(B70,OFFSET(tkCompany!tkCompany,0,tkCompany!$A$1-1,,1),0),tkCompany!$A$3)</f>
        <v>2.360323429107666</v>
      </c>
      <c r="O70" s="101">
        <f ca="1">INDEX(tkCompany!tkCompany,MATCH(B70,OFFSET(tkCompany!tkCompany,0,tkCompany!$A$1-1,,1),0),tkCompany!$A$4)</f>
        <v>65.95744323730469</v>
      </c>
      <c r="P70" s="102">
        <f ca="1">INDEX(tkCompany!tkCompany,MATCH(B70,OFFSET(tkCompany!tkCompany,0,tkCompany!$A$1-1,,1),0),tkCompany!$A$5)</f>
        <v>14.45508861541748</v>
      </c>
      <c r="Q70" s="142">
        <v>67.9</v>
      </c>
      <c r="R70" s="142">
        <v>17</v>
      </c>
      <c r="S70" s="107" t="str">
        <f ca="1">INDEX(tkCompany!tkCompany,MATCH(B70,OFFSET(tkCompany!tkCompany,0,tkCompany!$A$1-1,,1),0),tkCompany!$A$7)</f>
        <v>UP</v>
      </c>
      <c r="T70" s="107" t="str">
        <f ca="1">INDEX(tkCompany!tkCompany,MATCH(B70,OFFSET(tkCompany!tkCompany,0,tkCompany!$A$1-1,,1),0),tkCompany!$A$8)</f>
        <v>UP</v>
      </c>
      <c r="U70" s="127">
        <f ca="1">INDEX(tkCompany!tkCompany,MATCH(B70,OFFSET(tkCompany!tkCompany,0,tkCompany!$A$1-1,,1),0),tkCompany!$A$9)</f>
        <v>18.600000381469727</v>
      </c>
      <c r="V70" s="137">
        <f ca="1">INDEX(tkCompany!tkCompany,MATCH(B70,OFFSET(tkCompany!tkCompany,0,tkCompany!$A$1-1,,1),0),tkCompany!$A$15)</f>
        <v>0.3199999928474426</v>
      </c>
      <c r="W70" s="168">
        <f>V70/H70</f>
        <v>0.012658227221349991</v>
      </c>
      <c r="X70" s="110">
        <f ca="1">INDEX(TSCompany!tSCompany,MATCH(B70,OFFSET(TSCompany!tSCompany,0,TSCompany!$A$1-1,,1),0),TSCompany!$A$2)</f>
        <v>2.0999999046325684</v>
      </c>
      <c r="Y70" s="110">
        <f ca="1">INDEX(TSCompany!tSCompany,MATCH(B70,OFFSET(TSCompany!tSCompany,0,TSCompany!$A$1-1,,1),0),TSCompany!$A$5)</f>
        <v>66</v>
      </c>
      <c r="Z70" s="110">
        <f ca="1">INDEX(TSCompany!tSCompany,MATCH(B70,OFFSET(TSCompany!tSCompany,0,TSCompany!$A$1-1,,1),0),TSCompany!$A$3)</f>
        <v>16.1200008392334</v>
      </c>
      <c r="AA70" s="69">
        <v>38640</v>
      </c>
      <c r="AC70" s="118">
        <f t="shared" si="21"/>
        <v>0</v>
      </c>
      <c r="AD70" s="118">
        <f t="shared" si="22"/>
        <v>0</v>
      </c>
      <c r="AE70" s="118" t="str">
        <f t="shared" si="23"/>
        <v>Hold</v>
      </c>
      <c r="AF70" s="118" t="str">
        <f t="shared" si="4"/>
        <v>Hold</v>
      </c>
      <c r="AG70" s="116">
        <f>AVERAGE(K70,Z70)*0.97</f>
        <v>19.312700083255766</v>
      </c>
      <c r="AH70" s="120" t="str">
        <f t="shared" si="7"/>
        <v>Hold</v>
      </c>
      <c r="AK70" s="110" t="e">
        <f ca="1">INDEX([0]!TS,MATCH(O70,OFFSET([0]!TS,0,#REF!-1,,1),0),#REF!)</f>
        <v>#REF!</v>
      </c>
      <c r="AL70" s="110" t="e">
        <f ca="1">INDEX([0]!TS,MATCH(O70,OFFSET([0]!TS,0,#REF!-1,,1),0),#REF!)</f>
        <v>#REF!</v>
      </c>
      <c r="AM70" s="157" t="e">
        <f ca="1">INDEX([0]!TS,MATCH(B70,OFFSET([0]!TS,0,#REF!-1,,1),0),#REF!)</f>
        <v>#REF!</v>
      </c>
    </row>
    <row r="71" spans="1:39" ht="16.5" thickBot="1">
      <c r="A71" s="45" t="s">
        <v>658</v>
      </c>
      <c r="B71" s="34" t="s">
        <v>596</v>
      </c>
      <c r="C71" s="31">
        <f ca="1">INDEX(tkCompany!tkCompany,MATCH(B71,OFFSET(tkCompany!tkCompany,0,tkCompany!$A$1-1,,1),0),tkCompany!$A$10)</f>
        <v>38674.54524305555</v>
      </c>
      <c r="D71" s="129">
        <f>Rank!N71</f>
        <v>4729.955728769302</v>
      </c>
      <c r="E71" s="72" t="str">
        <f aca="true" t="shared" si="24" ref="E71:E127">IF(D71&gt;$D$128*1.7,"Buy",IF(D71&gt;$D$128*1.5,"Hold Plus",IF(D71&gt;$D$128*0.6,"Hold",IF(D71&gt;$D$128*0.4,"Hold Minus","Sell"))))</f>
        <v>Hold</v>
      </c>
      <c r="F71" s="121" t="str">
        <f>IF(AH71="Hold","Hold",AH71)</f>
        <v>Hold</v>
      </c>
      <c r="G71" s="32" t="str">
        <f ca="1">INDEX(tkCompany!tkCompany,MATCH(B71,OFFSET(tkCompany!tkCompany,0,tkCompany!$A$1-1,,1),0),tkCompany!$A$6)</f>
        <v>Electrical Components &amp; Equi</v>
      </c>
      <c r="H71" s="33">
        <f ca="1">INDEX(tkCompany!tkCompany,MATCH(B71,OFFSET(tkCompany!tkCompany,0,tkCompany!$A$1-1,,1),0),tkCompany!$A$2)</f>
        <v>18.780000686645508</v>
      </c>
      <c r="I71" s="104">
        <f ca="1">INDEX(tkCompany!tkCompany,MATCH(B71,OFFSET(tkCompany!tkCompany,0,tkCompany!$A$1-1,,1),0),tkCompany!$A$13)</f>
        <v>8.399999618530273</v>
      </c>
      <c r="J71" s="104">
        <f ca="1">INDEX(tkCompany!tkCompany,MATCH(B71,OFFSET(tkCompany!tkCompany,0,tkCompany!$A$1-1,,1),0),tkCompany!$A$11)</f>
        <v>31.799999237060547</v>
      </c>
      <c r="K71" s="106">
        <f>I71+(J71-I71)/4</f>
        <v>14.249999523162842</v>
      </c>
      <c r="L71" s="106">
        <f>K71+2*(J71-I71)/4</f>
        <v>25.94999933242798</v>
      </c>
      <c r="M71" s="55" t="str">
        <f>(IF(H71&lt;K71,"Buy",IF(H71&gt;L71,"Sell","Hold")))</f>
        <v>Hold</v>
      </c>
      <c r="N71" s="100">
        <f ca="1">INDEX(tkCompany!tkCompany,MATCH(B71,OFFSET(tkCompany!tkCompany,0,tkCompany!$A$1-1,,1),0),tkCompany!$A$3)</f>
        <v>1.2543350458145142</v>
      </c>
      <c r="O71" s="101">
        <f ca="1">INDEX(tkCompany!tkCompany,MATCH(B71,OFFSET(tkCompany!tkCompany,0,tkCompany!$A$1-1,,1),0),tkCompany!$A$4)</f>
        <v>98.23008728027344</v>
      </c>
      <c r="P71" s="102">
        <f ca="1">INDEX(tkCompany!tkCompany,MATCH(B71,OFFSET(tkCompany!tkCompany,0,tkCompany!$A$1-1,,1),0),tkCompany!$A$5)</f>
        <v>11.108247756958008</v>
      </c>
      <c r="Q71" s="142">
        <v>63.6</v>
      </c>
      <c r="R71" s="142">
        <v>18.3</v>
      </c>
      <c r="S71" s="107" t="str">
        <f ca="1">INDEX(tkCompany!tkCompany,MATCH(B71,OFFSET(tkCompany!tkCompany,0,tkCompany!$A$1-1,,1),0),tkCompany!$A$7)</f>
        <v>UP</v>
      </c>
      <c r="T71" s="107" t="str">
        <f ca="1">INDEX(tkCompany!tkCompany,MATCH(B71,OFFSET(tkCompany!tkCompany,0,tkCompany!$A$1-1,,1),0),tkCompany!$A$8)</f>
        <v>UP</v>
      </c>
      <c r="U71" s="127">
        <f ca="1">INDEX(tkCompany!tkCompany,MATCH(B71,OFFSET(tkCompany!tkCompany,0,tkCompany!$A$1-1,,1),0),tkCompany!$A$9)</f>
        <v>22.200000762939453</v>
      </c>
      <c r="V71" s="137">
        <f ca="1">INDEX(tkCompany!tkCompany,MATCH(B71,OFFSET(tkCompany!tkCompany,0,tkCompany!$A$1-1,,1),0),tkCompany!$A$15)</f>
        <v>0</v>
      </c>
      <c r="W71" s="168">
        <f>V71/H71</f>
        <v>0</v>
      </c>
      <c r="X71" s="110">
        <f ca="1">INDEX(TSCompany!tSCompany,MATCH(B71,OFFSET(TSCompany!tSCompany,0,TSCompany!$A$1-1,,1),0),TSCompany!$A$2)</f>
        <v>3.200000047683716</v>
      </c>
      <c r="Y71" s="110">
        <f ca="1">INDEX(TSCompany!tSCompany,MATCH(B71,OFFSET(TSCompany!tSCompany,0,TSCompany!$A$1-1,,1),0),TSCompany!$A$5)</f>
        <v>104</v>
      </c>
      <c r="Z71" s="110">
        <f ca="1">INDEX(TSCompany!tSCompany,MATCH(B71,OFFSET(TSCompany!tSCompany,0,TSCompany!$A$1-1,,1),0),TSCompany!$A$3)</f>
        <v>15.680000305175781</v>
      </c>
      <c r="AA71" s="68">
        <v>38665</v>
      </c>
      <c r="AC71" s="118">
        <f t="shared" si="21"/>
        <v>0</v>
      </c>
      <c r="AD71" s="118">
        <f t="shared" si="22"/>
        <v>0</v>
      </c>
      <c r="AE71" s="118" t="str">
        <f t="shared" si="23"/>
        <v>Hold</v>
      </c>
      <c r="AF71" s="118" t="str">
        <f t="shared" si="4"/>
        <v>Hold</v>
      </c>
      <c r="AG71" s="116">
        <f>AVERAGE(K71,Z71)*0.97</f>
        <v>14.516049916744231</v>
      </c>
      <c r="AH71" s="120" t="str">
        <f>IF(AF71="Buy",AG71,"Hold")</f>
        <v>Hold</v>
      </c>
      <c r="AK71" s="110" t="e">
        <f ca="1">INDEX([0]!TS,MATCH(O71,OFFSET([0]!TS,0,#REF!-1,,1),0),#REF!)</f>
        <v>#REF!</v>
      </c>
      <c r="AL71" s="110" t="e">
        <f ca="1">INDEX([0]!TS,MATCH(O71,OFFSET([0]!TS,0,#REF!-1,,1),0),#REF!)</f>
        <v>#REF!</v>
      </c>
      <c r="AM71" s="157" t="e">
        <f ca="1">INDEX([0]!TS,MATCH(B71,OFFSET([0]!TS,0,#REF!-1,,1),0),#REF!)</f>
        <v>#REF!</v>
      </c>
    </row>
    <row r="72" spans="1:39" ht="16.5" thickBot="1">
      <c r="A72" s="45" t="s">
        <v>711</v>
      </c>
      <c r="B72" s="34" t="s">
        <v>710</v>
      </c>
      <c r="C72" s="31">
        <f ca="1">INDEX(tkCompany!tkCompany,MATCH(B72,OFFSET(tkCompany!tkCompany,0,tkCompany!$A$1-1,,1),0),tkCompany!$A$10)</f>
        <v>38675.27309027778</v>
      </c>
      <c r="D72" s="129">
        <f>Rank!N72</f>
        <v>3280.775588989258</v>
      </c>
      <c r="E72" s="72" t="str">
        <f t="shared" si="24"/>
        <v>Hold</v>
      </c>
      <c r="F72" s="121" t="str">
        <f>IF(AH72="Hold","Hold",AH72)</f>
        <v>Hold</v>
      </c>
      <c r="G72" s="32" t="str">
        <f ca="1">INDEX(tkCompany!tkCompany,MATCH(B72,OFFSET(tkCompany!tkCompany,0,tkCompany!$A$1-1,,1),0),tkCompany!$A$6)</f>
        <v>Education Services</v>
      </c>
      <c r="H72" s="33">
        <f ca="1">INDEX(tkCompany!tkCompany,MATCH(B72,OFFSET(tkCompany!tkCompany,0,tkCompany!$A$1-1,,1),0),tkCompany!$A$2)</f>
        <v>62.099998474121094</v>
      </c>
      <c r="I72" s="104">
        <f ca="1">INDEX(tkCompany!tkCompany,MATCH(B72,OFFSET(tkCompany!tkCompany,0,tkCompany!$A$1-1,,1),0),tkCompany!$A$13)</f>
        <v>31.799999237060547</v>
      </c>
      <c r="J72" s="104">
        <f ca="1">INDEX(tkCompany!tkCompany,MATCH(B72,OFFSET(tkCompany!tkCompany,0,tkCompany!$A$1-1,,1),0),tkCompany!$A$11)</f>
        <v>91.5</v>
      </c>
      <c r="K72" s="106">
        <f>I72+(J72-I72)/4</f>
        <v>46.72499942779541</v>
      </c>
      <c r="L72" s="106">
        <f>K72+2*(J72-I72)/4</f>
        <v>76.57499980926514</v>
      </c>
      <c r="M72" s="55" t="str">
        <f>(IF(H72&lt;K72,"Buy",IF(H72&gt;L72,"Sell","Hold")))</f>
        <v>Hold</v>
      </c>
      <c r="N72" s="100">
        <f ca="1">INDEX(tkCompany!tkCompany,MATCH(B72,OFFSET(tkCompany!tkCompany,0,tkCompany!$A$1-1,,1),0),tkCompany!$A$3)</f>
        <v>0.97029709815979</v>
      </c>
      <c r="O72" s="101">
        <f ca="1">INDEX(tkCompany!tkCompany,MATCH(B72,OFFSET(tkCompany!tkCompany,0,tkCompany!$A$1-1,,1),0),tkCompany!$A$4)</f>
        <v>117.41202545166016</v>
      </c>
      <c r="P72" s="102">
        <f ca="1">INDEX(tkCompany!tkCompany,MATCH(B72,OFFSET(tkCompany!tkCompany,0,tkCompany!$A$1-1,,1),0),tkCompany!$A$5)</f>
        <v>8.060233116149902</v>
      </c>
      <c r="Q72" s="142">
        <v>71.2</v>
      </c>
      <c r="R72" s="142">
        <v>14.1</v>
      </c>
      <c r="S72" s="107" t="str">
        <f ca="1">INDEX(tkCompany!tkCompany,MATCH(B72,OFFSET(tkCompany!tkCompany,0,tkCompany!$A$1-1,,1),0),tkCompany!$A$7)</f>
        <v>UP</v>
      </c>
      <c r="T72" s="107" t="str">
        <f ca="1">INDEX(tkCompany!tkCompany,MATCH(B72,OFFSET(tkCompany!tkCompany,0,tkCompany!$A$1-1,,1),0),tkCompany!$A$8)</f>
        <v>DOWN</v>
      </c>
      <c r="U72" s="127">
        <f ca="1">INDEX(tkCompany!tkCompany,MATCH(B72,OFFSET(tkCompany!tkCompany,0,tkCompany!$A$1-1,,1),0),tkCompany!$A$9)</f>
        <v>27.35700035095215</v>
      </c>
      <c r="V72" s="137">
        <f ca="1">INDEX(tkCompany!tkCompany,MATCH(B72,OFFSET(tkCompany!tkCompany,0,tkCompany!$A$1-1,,1),0),tkCompany!$A$15)</f>
        <v>0</v>
      </c>
      <c r="W72" s="168">
        <f>V72/H72</f>
        <v>0</v>
      </c>
      <c r="X72" s="110">
        <f ca="1">INDEX(TSCompany!tSCompany,MATCH(B72,OFFSET(TSCompany!tSCompany,0,TSCompany!$A$1-1,,1),0),TSCompany!$A$2)</f>
        <v>6.300000190734863</v>
      </c>
      <c r="Y72" s="110">
        <f ca="1">INDEX(TSCompany!tSCompany,MATCH(B72,OFFSET(TSCompany!tSCompany,0,TSCompany!$A$1-1,,1),0),TSCompany!$A$5)</f>
        <v>109</v>
      </c>
      <c r="Z72" s="110">
        <f ca="1">INDEX(TSCompany!tSCompany,MATCH(B72,OFFSET(TSCompany!tSCompany,0,TSCompany!$A$1-1,,1),0),TSCompany!$A$3)</f>
        <v>45.08000183105469</v>
      </c>
      <c r="AA72" s="68">
        <v>38675</v>
      </c>
      <c r="AC72" s="118">
        <f>IF(E72="Hold Plus",1,0)</f>
        <v>0</v>
      </c>
      <c r="AD72" s="118">
        <f>IF(E72="Buy",1,0)</f>
        <v>0</v>
      </c>
      <c r="AE72" s="118" t="str">
        <f>IF(AC72=1,1,IF(AD72=1,1,"Hold"))</f>
        <v>Hold</v>
      </c>
      <c r="AF72" s="118" t="str">
        <f t="shared" si="4"/>
        <v>Hold</v>
      </c>
      <c r="AG72" s="116">
        <f>AVERAGE(K72,Z72)*0.97</f>
        <v>44.5254256105423</v>
      </c>
      <c r="AH72" s="120" t="str">
        <f>IF(AF72="Buy",AG72,"Hold")</f>
        <v>Hold</v>
      </c>
      <c r="AK72" s="110" t="e">
        <f ca="1">INDEX([0]!TS,MATCH(O72,OFFSET([0]!TS,0,#REF!-1,,1),0),#REF!)</f>
        <v>#REF!</v>
      </c>
      <c r="AL72" s="110" t="e">
        <f ca="1">INDEX([0]!TS,MATCH(O72,OFFSET([0]!TS,0,#REF!-1,,1),0),#REF!)</f>
        <v>#REF!</v>
      </c>
      <c r="AM72" s="157" t="e">
        <f ca="1">INDEX([0]!TS,MATCH(B72,OFFSET([0]!TS,0,#REF!-1,,1),0),#REF!)</f>
        <v>#REF!</v>
      </c>
    </row>
    <row r="73" spans="1:39" ht="16.5" thickBot="1">
      <c r="A73" s="45" t="s">
        <v>602</v>
      </c>
      <c r="B73" s="34" t="s">
        <v>76</v>
      </c>
      <c r="C73" s="31">
        <f ca="1">INDEX(tkCompany!tkCompany,MATCH(B73,OFFSET(tkCompany!tkCompany,0,tkCompany!$A$1-1,,1),0),tkCompany!$A$10)</f>
        <v>38674.54524305555</v>
      </c>
      <c r="D73" s="129">
        <f>Rank!N73</f>
        <v>4936.272318818393</v>
      </c>
      <c r="E73" s="72" t="str">
        <f t="shared" si="24"/>
        <v>Hold</v>
      </c>
      <c r="F73" s="121" t="str">
        <f t="shared" si="5"/>
        <v>Hold</v>
      </c>
      <c r="G73" s="32" t="str">
        <f ca="1">INDEX(tkCompany!tkCompany,MATCH(B73,OFFSET(tkCompany!tkCompany,0,tkCompany!$A$1-1,,1),0),tkCompany!$A$6)</f>
        <v>Application Software</v>
      </c>
      <c r="H73" s="33">
        <f ca="1">INDEX(tkCompany!tkCompany,MATCH(B73,OFFSET(tkCompany!tkCompany,0,tkCompany!$A$1-1,,1),0),tkCompany!$A$2)</f>
        <v>19.079999923706055</v>
      </c>
      <c r="I73" s="104">
        <f ca="1">INDEX(tkCompany!tkCompany,MATCH(B73,OFFSET(tkCompany!tkCompany,0,tkCompany!$A$1-1,,1),0),tkCompany!$A$13)</f>
        <v>12.199999809265137</v>
      </c>
      <c r="J73" s="104">
        <f ca="1">INDEX(tkCompany!tkCompany,MATCH(B73,OFFSET(tkCompany!tkCompany,0,tkCompany!$A$1-1,,1),0),tkCompany!$A$11)</f>
        <v>40.5</v>
      </c>
      <c r="K73" s="106">
        <f t="shared" si="8"/>
        <v>19.274999856948853</v>
      </c>
      <c r="L73" s="106">
        <f t="shared" si="6"/>
        <v>33.424999952316284</v>
      </c>
      <c r="M73" s="55" t="str">
        <f t="shared" si="9"/>
        <v>Buy</v>
      </c>
      <c r="N73" s="100">
        <f ca="1">INDEX(tkCompany!tkCompany,MATCH(B73,OFFSET(tkCompany!tkCompany,0,tkCompany!$A$1-1,,1),0),tkCompany!$A$3)</f>
        <v>3.1133720874786377</v>
      </c>
      <c r="O73" s="101">
        <f ca="1">INDEX(tkCompany!tkCompany,MATCH(B73,OFFSET(tkCompany!tkCompany,0,tkCompany!$A$1-1,,1),0),tkCompany!$A$4)</f>
        <v>88.32685089111328</v>
      </c>
      <c r="P73" s="102">
        <f ca="1">INDEX(tkCompany!tkCompany,MATCH(B73,OFFSET(tkCompany!tkCompany,0,tkCompany!$A$1-1,,1),0),tkCompany!$A$5)</f>
        <v>17.085281372070312</v>
      </c>
      <c r="Q73" s="142">
        <v>63.1</v>
      </c>
      <c r="R73" s="142">
        <v>22.9</v>
      </c>
      <c r="S73" s="107" t="str">
        <f ca="1">INDEX(tkCompany!tkCompany,MATCH(B73,OFFSET(tkCompany!tkCompany,0,tkCompany!$A$1-1,,1),0),tkCompany!$A$7)</f>
        <v>EVEN</v>
      </c>
      <c r="T73" s="107" t="str">
        <f ca="1">INDEX(tkCompany!tkCompany,MATCH(B73,OFFSET(tkCompany!tkCompany,0,tkCompany!$A$1-1,,1),0),tkCompany!$A$8)</f>
        <v>DOWN</v>
      </c>
      <c r="U73" s="127">
        <f ca="1">INDEX(tkCompany!tkCompany,MATCH(B73,OFFSET(tkCompany!tkCompany,0,tkCompany!$A$1-1,,1),0),tkCompany!$A$9)</f>
        <v>22.700000762939453</v>
      </c>
      <c r="V73" s="137">
        <f ca="1">INDEX(tkCompany!tkCompany,MATCH(B73,OFFSET(tkCompany!tkCompany,0,tkCompany!$A$1-1,,1),0),tkCompany!$A$15)</f>
        <v>0.18000000715255737</v>
      </c>
      <c r="W73" s="168">
        <f>V73/H73</f>
        <v>0.00943396267674589</v>
      </c>
      <c r="X73" s="110">
        <f ca="1">INDEX(TSCompany!tSCompany,MATCH(B73,OFFSET(TSCompany!tSCompany,0,TSCompany!$A$1-1,,1),0),TSCompany!$A$2)</f>
        <v>2.0999999046325684</v>
      </c>
      <c r="Y73" s="110">
        <f ca="1">INDEX(TSCompany!tSCompany,MATCH(B73,OFFSET(TSCompany!tSCompany,0,TSCompany!$A$1-1,,1),0),TSCompany!$A$5)</f>
        <v>85</v>
      </c>
      <c r="Z73" s="110">
        <f ca="1">INDEX(TSCompany!tSCompany,MATCH(B73,OFFSET(TSCompany!tSCompany,0,TSCompany!$A$1-1,,1),0),TSCompany!$A$3)</f>
        <v>16.520000457763672</v>
      </c>
      <c r="AA73" s="68">
        <v>38623</v>
      </c>
      <c r="AC73" s="118">
        <f t="shared" si="21"/>
        <v>0</v>
      </c>
      <c r="AD73" s="118">
        <f t="shared" si="22"/>
        <v>0</v>
      </c>
      <c r="AE73" s="118" t="str">
        <f t="shared" si="23"/>
        <v>Hold</v>
      </c>
      <c r="AF73" s="118" t="str">
        <f t="shared" si="4"/>
        <v>Hold</v>
      </c>
      <c r="AG73" s="116">
        <f>AVERAGE(K73,Z73)*0.97</f>
        <v>17.360575152635572</v>
      </c>
      <c r="AH73" s="120" t="str">
        <f t="shared" si="7"/>
        <v>Hold</v>
      </c>
      <c r="AK73" s="110" t="e">
        <f ca="1">INDEX([0]!TS,MATCH(O73,OFFSET([0]!TS,0,#REF!-1,,1),0),#REF!)</f>
        <v>#REF!</v>
      </c>
      <c r="AL73" s="110" t="e">
        <f ca="1">INDEX([0]!TS,MATCH(O73,OFFSET([0]!TS,0,#REF!-1,,1),0),#REF!)</f>
        <v>#REF!</v>
      </c>
      <c r="AM73" s="157" t="e">
        <f ca="1">INDEX([0]!TS,MATCH(B73,OFFSET([0]!TS,0,#REF!-1,,1),0),#REF!)</f>
        <v>#REF!</v>
      </c>
    </row>
    <row r="74" spans="1:39" ht="16.5" thickBot="1">
      <c r="A74" s="45" t="s">
        <v>623</v>
      </c>
      <c r="B74" s="34" t="s">
        <v>92</v>
      </c>
      <c r="C74" s="31">
        <f ca="1">INDEX(tkCompany!tkCompany,MATCH(B74,OFFSET(tkCompany!tkCompany,0,tkCompany!$A$1-1,,1),0),tkCompany!$A$10)</f>
        <v>38674.54524305555</v>
      </c>
      <c r="D74" s="129">
        <f>Rank!N74</f>
        <v>7182.9536693160835</v>
      </c>
      <c r="E74" s="72" t="str">
        <f t="shared" si="24"/>
        <v>Hold Plus</v>
      </c>
      <c r="F74" s="121">
        <f t="shared" si="5"/>
        <v>63.56167376041412</v>
      </c>
      <c r="G74" s="32" t="str">
        <f ca="1">INDEX(tkCompany!tkCompany,MATCH(B74,OFFSET(tkCompany!tkCompany,0,tkCompany!$A$1-1,,1),0),tkCompany!$A$6)</f>
        <v>Pharmaceuticals</v>
      </c>
      <c r="H74" s="33">
        <f ca="1">INDEX(tkCompany!tkCompany,MATCH(B74,OFFSET(tkCompany!tkCompany,0,tkCompany!$A$1-1,,1),0),tkCompany!$A$2)</f>
        <v>62.40999984741211</v>
      </c>
      <c r="I74" s="104">
        <f ca="1">INDEX(tkCompany!tkCompany,MATCH(B74,OFFSET(tkCompany!tkCompany,0,tkCompany!$A$1-1,,1),0),tkCompany!$A$13)</f>
        <v>51.29999923706055</v>
      </c>
      <c r="J74" s="104">
        <f ca="1">INDEX(tkCompany!tkCompany,MATCH(B74,OFFSET(tkCompany!tkCompany,0,tkCompany!$A$1-1,,1),0),tkCompany!$A$11)</f>
        <v>105.19999694824219</v>
      </c>
      <c r="K74" s="106">
        <f t="shared" si="8"/>
        <v>64.77499866485596</v>
      </c>
      <c r="L74" s="106">
        <f t="shared" si="6"/>
        <v>91.72499752044678</v>
      </c>
      <c r="M74" s="55" t="str">
        <f t="shared" si="9"/>
        <v>Buy</v>
      </c>
      <c r="N74" s="100">
        <f ca="1">INDEX(tkCompany!tkCompany,MATCH(B74,OFFSET(tkCompany!tkCompany,0,tkCompany!$A$1-1,,1),0),tkCompany!$A$3)</f>
        <v>3.851484775543213</v>
      </c>
      <c r="O74" s="101">
        <f ca="1">INDEX(tkCompany!tkCompany,MATCH(B74,OFFSET(tkCompany!tkCompany,0,tkCompany!$A$1-1,,1),0),tkCompany!$A$4)</f>
        <v>79.82456970214844</v>
      </c>
      <c r="P74" s="102">
        <f ca="1">INDEX(tkCompany!tkCompany,MATCH(B74,OFFSET(tkCompany!tkCompany,0,tkCompany!$A$1-1,,1),0),tkCompany!$A$5)</f>
        <v>12.927496910095215</v>
      </c>
      <c r="Q74" s="142">
        <v>84.7</v>
      </c>
      <c r="R74" s="142">
        <v>13.5</v>
      </c>
      <c r="S74" s="107" t="str">
        <f ca="1">INDEX(tkCompany!tkCompany,MATCH(B74,OFFSET(tkCompany!tkCompany,0,tkCompany!$A$1-1,,1),0),tkCompany!$A$7)</f>
        <v>UP</v>
      </c>
      <c r="T74" s="107" t="str">
        <f ca="1">INDEX(tkCompany!tkCompany,MATCH(B74,OFFSET(tkCompany!tkCompany,0,tkCompany!$A$1-1,,1),0),tkCompany!$A$8)</f>
        <v>UP</v>
      </c>
      <c r="U74" s="127">
        <f ca="1">INDEX(tkCompany!tkCompany,MATCH(B74,OFFSET(tkCompany!tkCompany,0,tkCompany!$A$1-1,,1),0),tkCompany!$A$9)</f>
        <v>18.200000762939453</v>
      </c>
      <c r="V74" s="137">
        <f ca="1">INDEX(tkCompany!tkCompany,MATCH(B74,OFFSET(tkCompany!tkCompany,0,tkCompany!$A$1-1,,1),0),tkCompany!$A$15)</f>
        <v>1.3200000524520874</v>
      </c>
      <c r="W74" s="168">
        <f>V74/H74</f>
        <v>0.021150457549741885</v>
      </c>
      <c r="X74" s="110">
        <f ca="1">INDEX(TSCompany!tSCompany,MATCH(B74,OFFSET(TSCompany!tSCompany,0,TSCompany!$A$1-1,,1),0),TSCompany!$A$2)</f>
        <v>5.300000190734863</v>
      </c>
      <c r="Y74" s="110">
        <f ca="1">INDEX(TSCompany!tSCompany,MATCH(B74,OFFSET(TSCompany!tSCompany,0,TSCompany!$A$1-1,,1),0),TSCompany!$A$5)</f>
        <v>76</v>
      </c>
      <c r="Z74" s="110">
        <f ca="1">INDEX(TSCompany!tSCompany,MATCH(B74,OFFSET(TSCompany!tSCompany,0,TSCompany!$A$1-1,,1),0),TSCompany!$A$3)</f>
        <v>66.27999877929688</v>
      </c>
      <c r="AA74" s="68">
        <v>38670</v>
      </c>
      <c r="AC74" s="118">
        <f t="shared" si="21"/>
        <v>1</v>
      </c>
      <c r="AD74" s="118">
        <f t="shared" si="22"/>
        <v>0</v>
      </c>
      <c r="AE74" s="118">
        <f t="shared" si="23"/>
        <v>1</v>
      </c>
      <c r="AF74" s="118" t="str">
        <f t="shared" si="4"/>
        <v>Buy</v>
      </c>
      <c r="AG74" s="116">
        <f>AVERAGE(K74,Z74)*0.97</f>
        <v>63.56167376041412</v>
      </c>
      <c r="AH74" s="120">
        <f t="shared" si="7"/>
        <v>63.56167376041412</v>
      </c>
      <c r="AK74" s="110" t="e">
        <f ca="1">INDEX([0]!TS,MATCH(O74,OFFSET([0]!TS,0,#REF!-1,,1),0),#REF!)</f>
        <v>#REF!</v>
      </c>
      <c r="AL74" s="110" t="e">
        <f ca="1">INDEX([0]!TS,MATCH(O74,OFFSET([0]!TS,0,#REF!-1,,1),0),#REF!)</f>
        <v>#REF!</v>
      </c>
      <c r="AM74" s="157" t="e">
        <f ca="1">INDEX([0]!TS,MATCH(B74,OFFSET([0]!TS,0,#REF!-1,,1),0),#REF!)</f>
        <v>#REF!</v>
      </c>
    </row>
    <row r="75" spans="1:39" ht="16.5" thickBot="1">
      <c r="A75" s="45" t="s">
        <v>646</v>
      </c>
      <c r="B75" s="34" t="s">
        <v>642</v>
      </c>
      <c r="C75" s="31">
        <f ca="1">INDEX(tkCompany!tkCompany,MATCH(B75,OFFSET(tkCompany!tkCompany,0,tkCompany!$A$1-1,,1),0),tkCompany!$A$10)</f>
        <v>38674.54524305555</v>
      </c>
      <c r="D75" s="129">
        <f>Rank!N75</f>
        <v>5737.1081831173005</v>
      </c>
      <c r="E75" s="72" t="str">
        <f t="shared" si="24"/>
        <v>Hold</v>
      </c>
      <c r="F75" s="121" t="str">
        <f>IF(AH75="Hold","Hold",AH75)</f>
        <v>Hold</v>
      </c>
      <c r="G75" s="32" t="str">
        <f ca="1">INDEX(tkCompany!tkCompany,MATCH(B75,OFFSET(tkCompany!tkCompany,0,tkCompany!$A$1-1,,1),0),tkCompany!$A$6)</f>
        <v>Trucking</v>
      </c>
      <c r="H75" s="33">
        <f ca="1">INDEX(tkCompany!tkCompany,MATCH(B75,OFFSET(tkCompany!tkCompany,0,tkCompany!$A$1-1,,1),0),tkCompany!$A$2)</f>
        <v>30.809999465942383</v>
      </c>
      <c r="I75" s="104">
        <f ca="1">INDEX(tkCompany!tkCompany,MATCH(B75,OFFSET(tkCompany!tkCompany,0,tkCompany!$A$1-1,,1),0),tkCompany!$A$13)</f>
        <v>16</v>
      </c>
      <c r="J75" s="104">
        <f ca="1">INDEX(tkCompany!tkCompany,MATCH(B75,OFFSET(tkCompany!tkCompany,0,tkCompany!$A$1-1,,1),0),tkCompany!$A$11)</f>
        <v>40</v>
      </c>
      <c r="K75" s="106">
        <f>I75+(J75-I75)/4</f>
        <v>22</v>
      </c>
      <c r="L75" s="106">
        <f>K75+2*(J75-I75)/4</f>
        <v>34</v>
      </c>
      <c r="M75" s="55" t="str">
        <f>(IF(H75&lt;K75,"Buy",IF(H75&gt;L75,"Sell","Hold")))</f>
        <v>Hold</v>
      </c>
      <c r="N75" s="100">
        <f ca="1">INDEX(tkCompany!tkCompany,MATCH(B75,OFFSET(tkCompany!tkCompany,0,tkCompany!$A$1-1,,1),0),tkCompany!$A$3)</f>
        <v>0.6205267310142517</v>
      </c>
      <c r="O75" s="101">
        <f ca="1">INDEX(tkCompany!tkCompany,MATCH(B75,OFFSET(tkCompany!tkCompany,0,tkCompany!$A$1-1,,1),0),tkCompany!$A$4)</f>
        <v>137.61062622070312</v>
      </c>
      <c r="P75" s="102">
        <f ca="1">INDEX(tkCompany!tkCompany,MATCH(B75,OFFSET(tkCompany!tkCompany,0,tkCompany!$A$1-1,,1),0),tkCompany!$A$5)</f>
        <v>5.479489326477051</v>
      </c>
      <c r="Q75" s="142">
        <v>83.8</v>
      </c>
      <c r="R75" s="142">
        <v>10.3</v>
      </c>
      <c r="S75" s="107" t="str">
        <f ca="1">INDEX(tkCompany!tkCompany,MATCH(B75,OFFSET(tkCompany!tkCompany,0,tkCompany!$A$1-1,,1),0),tkCompany!$A$7)</f>
        <v>UP</v>
      </c>
      <c r="T75" s="107" t="str">
        <f ca="1">INDEX(tkCompany!tkCompany,MATCH(B75,OFFSET(tkCompany!tkCompany,0,tkCompany!$A$1-1,,1),0),tkCompany!$A$8)</f>
        <v>UP</v>
      </c>
      <c r="U75" s="127">
        <f ca="1">INDEX(tkCompany!tkCompany,MATCH(B75,OFFSET(tkCompany!tkCompany,0,tkCompany!$A$1-1,,1),0),tkCompany!$A$9)</f>
        <v>31.100000381469727</v>
      </c>
      <c r="V75" s="137">
        <f ca="1">INDEX(tkCompany!tkCompany,MATCH(B75,OFFSET(tkCompany!tkCompany,0,tkCompany!$A$1-1,,1),0),tkCompany!$A$15)</f>
        <v>0.07999999821186066</v>
      </c>
      <c r="W75" s="168">
        <f>V75/H75</f>
        <v>0.002596559545555763</v>
      </c>
      <c r="X75" s="110">
        <f ca="1">INDEX(TSCompany!tSCompany,MATCH(B75,OFFSET(TSCompany!tSCompany,0,TSCompany!$A$1-1,,1),0),TSCompany!$A$2)</f>
        <v>9.5</v>
      </c>
      <c r="Y75" s="110">
        <f ca="1">INDEX(TSCompany!tSCompany,MATCH(B75,OFFSET(TSCompany!tSCompany,0,TSCompany!$A$1-1,,1),0),TSCompany!$A$5)</f>
        <v>125</v>
      </c>
      <c r="Z75" s="110">
        <f ca="1">INDEX(TSCompany!tSCompany,MATCH(B75,OFFSET(TSCompany!tSCompany,0,TSCompany!$A$1-1,,1),0),TSCompany!$A$3)</f>
        <v>21.8700008392334</v>
      </c>
      <c r="AA75" s="68">
        <v>38662</v>
      </c>
      <c r="AC75" s="118">
        <f t="shared" si="21"/>
        <v>0</v>
      </c>
      <c r="AD75" s="118">
        <f t="shared" si="22"/>
        <v>0</v>
      </c>
      <c r="AE75" s="118" t="str">
        <f t="shared" si="23"/>
        <v>Hold</v>
      </c>
      <c r="AF75" s="118" t="str">
        <f t="shared" si="4"/>
        <v>Hold</v>
      </c>
      <c r="AG75" s="116">
        <f>AVERAGE(K75,Z75)*0.97</f>
        <v>21.2769504070282</v>
      </c>
      <c r="AH75" s="120" t="str">
        <f>IF(AF75="Buy",AG75,"Hold")</f>
        <v>Hold</v>
      </c>
      <c r="AK75" s="110" t="e">
        <f ca="1">INDEX([0]!TS,MATCH(O75,OFFSET([0]!TS,0,#REF!-1,,1),0),#REF!)</f>
        <v>#REF!</v>
      </c>
      <c r="AL75" s="110" t="e">
        <f ca="1">INDEX([0]!TS,MATCH(O75,OFFSET([0]!TS,0,#REF!-1,,1),0),#REF!)</f>
        <v>#REF!</v>
      </c>
      <c r="AM75" s="157" t="e">
        <f ca="1">INDEX([0]!TS,MATCH(B75,OFFSET([0]!TS,0,#REF!-1,,1),0),#REF!)</f>
        <v>#REF!</v>
      </c>
    </row>
    <row r="76" spans="1:39" ht="16.5" thickBot="1">
      <c r="A76" s="45" t="s">
        <v>80</v>
      </c>
      <c r="B76" s="34" t="s">
        <v>81</v>
      </c>
      <c r="C76" s="31">
        <f ca="1">INDEX(tkCompany!tkCompany,MATCH(B76,OFFSET(tkCompany!tkCompany,0,tkCompany!$A$1-1,,1),0),tkCompany!$A$10)</f>
        <v>38674.54524305555</v>
      </c>
      <c r="D76" s="129">
        <f>Rank!N76</f>
        <v>5071.020052433014</v>
      </c>
      <c r="E76" s="72" t="str">
        <f t="shared" si="24"/>
        <v>Hold</v>
      </c>
      <c r="F76" s="121" t="str">
        <f t="shared" si="5"/>
        <v>Hold</v>
      </c>
      <c r="G76" s="32" t="str">
        <f ca="1">INDEX(tkCompany!tkCompany,MATCH(B76,OFFSET(tkCompany!tkCompany,0,tkCompany!$A$1-1,,1),0),tkCompany!$A$6)</f>
        <v>Department Stores</v>
      </c>
      <c r="H76" s="33">
        <f ca="1">INDEX(tkCompany!tkCompany,MATCH(B76,OFFSET(tkCompany!tkCompany,0,tkCompany!$A$1-1,,1),0),tkCompany!$A$2)</f>
        <v>49.310001373291016</v>
      </c>
      <c r="I76" s="104">
        <f ca="1">INDEX(tkCompany!tkCompany,MATCH(B76,OFFSET(tkCompany!tkCompany,0,tkCompany!$A$1-1,,1),0),tkCompany!$A$13)</f>
        <v>36.29999923706055</v>
      </c>
      <c r="J76" s="104">
        <f ca="1">INDEX(tkCompany!tkCompany,MATCH(B76,OFFSET(tkCompany!tkCompany,0,tkCompany!$A$1-1,,1),0),tkCompany!$A$11)</f>
        <v>100.5</v>
      </c>
      <c r="K76" s="106">
        <f t="shared" si="8"/>
        <v>52.34999942779541</v>
      </c>
      <c r="L76" s="106">
        <f t="shared" si="6"/>
        <v>84.44999980926514</v>
      </c>
      <c r="M76" s="55" t="str">
        <f t="shared" si="9"/>
        <v>Buy</v>
      </c>
      <c r="N76" s="100">
        <f ca="1">INDEX(tkCompany!tkCompany,MATCH(B76,OFFSET(tkCompany!tkCompany,0,tkCompany!$A$1-1,,1),0),tkCompany!$A$3)</f>
        <v>3.9346649646759033</v>
      </c>
      <c r="O76" s="101">
        <f ca="1">INDEX(tkCompany!tkCompany,MATCH(B76,OFFSET(tkCompany!tkCompany,0,tkCompany!$A$1-1,,1),0),tkCompany!$A$4)</f>
        <v>67.8125</v>
      </c>
      <c r="P76" s="102">
        <f ca="1">INDEX(tkCompany!tkCompany,MATCH(B76,OFFSET(tkCompany!tkCompany,0,tkCompany!$A$1-1,,1),0),tkCompany!$A$5)</f>
        <v>15.304486274719238</v>
      </c>
      <c r="Q76" s="142">
        <v>91.2</v>
      </c>
      <c r="R76" s="142">
        <v>17.3</v>
      </c>
      <c r="S76" s="107" t="str">
        <f ca="1">INDEX(tkCompany!tkCompany,MATCH(B76,OFFSET(tkCompany!tkCompany,0,tkCompany!$A$1-1,,1),0),tkCompany!$A$7)</f>
        <v>EVEN</v>
      </c>
      <c r="T76" s="107" t="str">
        <f ca="1">INDEX(tkCompany!tkCompany,MATCH(B76,OFFSET(tkCompany!tkCompany,0,tkCompany!$A$1-1,,1),0),tkCompany!$A$8)</f>
        <v>DOWN</v>
      </c>
      <c r="U76" s="127">
        <f ca="1">INDEX(tkCompany!tkCompany,MATCH(B76,OFFSET(tkCompany!tkCompany,0,tkCompany!$A$1-1,,1),0),tkCompany!$A$9)</f>
        <v>21.700000762939453</v>
      </c>
      <c r="V76" s="137">
        <f ca="1">INDEX(tkCompany!tkCompany,MATCH(B76,OFFSET(tkCompany!tkCompany,0,tkCompany!$A$1-1,,1),0),tkCompany!$A$15)</f>
        <v>0</v>
      </c>
      <c r="W76" s="168">
        <f>V76/H76</f>
        <v>0</v>
      </c>
      <c r="X76" s="110">
        <f ca="1">INDEX(TSCompany!tSCompany,MATCH(B76,OFFSET(TSCompany!tSCompany,0,TSCompany!$A$1-1,,1),0),TSCompany!$A$2)</f>
        <v>3.200000047683716</v>
      </c>
      <c r="Y76" s="110">
        <f ca="1">INDEX(TSCompany!tSCompany,MATCH(B76,OFFSET(TSCompany!tSCompany,0,TSCompany!$A$1-1,,1),0),TSCompany!$A$5)</f>
        <v>66</v>
      </c>
      <c r="Z76" s="110">
        <f ca="1">INDEX(TSCompany!tSCompany,MATCH(B76,OFFSET(TSCompany!tSCompany,0,TSCompany!$A$1-1,,1),0),TSCompany!$A$3)</f>
        <v>42.540000915527344</v>
      </c>
      <c r="AA76" s="68">
        <v>38674</v>
      </c>
      <c r="AC76" s="118">
        <f t="shared" si="21"/>
        <v>0</v>
      </c>
      <c r="AD76" s="118">
        <f t="shared" si="22"/>
        <v>0</v>
      </c>
      <c r="AE76" s="118" t="str">
        <f t="shared" si="23"/>
        <v>Hold</v>
      </c>
      <c r="AF76" s="118" t="str">
        <f t="shared" si="4"/>
        <v>Hold</v>
      </c>
      <c r="AG76" s="116">
        <f>AVERAGE(K76,Z76)*0.97</f>
        <v>46.021650166511535</v>
      </c>
      <c r="AH76" s="120" t="str">
        <f t="shared" si="7"/>
        <v>Hold</v>
      </c>
      <c r="AK76" s="110" t="e">
        <f ca="1">INDEX([0]!TS,MATCH(O76,OFFSET([0]!TS,0,#REF!-1,,1),0),#REF!)</f>
        <v>#REF!</v>
      </c>
      <c r="AL76" s="110" t="e">
        <f ca="1">INDEX([0]!TS,MATCH(O76,OFFSET([0]!TS,0,#REF!-1,,1),0),#REF!)</f>
        <v>#REF!</v>
      </c>
      <c r="AM76" s="157" t="e">
        <f ca="1">INDEX([0]!TS,MATCH(B76,OFFSET([0]!TS,0,#REF!-1,,1),0),#REF!)</f>
        <v>#REF!</v>
      </c>
    </row>
    <row r="77" spans="1:39" ht="16.5" thickBot="1">
      <c r="A77" s="45" t="s">
        <v>662</v>
      </c>
      <c r="B77" s="34" t="s">
        <v>661</v>
      </c>
      <c r="C77" s="31">
        <f ca="1">INDEX(tkCompany!tkCompany,MATCH(B77,OFFSET(tkCompany!tkCompany,0,tkCompany!$A$1-1,,1),0),tkCompany!$A$10)</f>
        <v>38674.54524305555</v>
      </c>
      <c r="D77" s="129">
        <f>Rank!N77</f>
        <v>4971.989841461182</v>
      </c>
      <c r="E77" s="72" t="str">
        <f t="shared" si="24"/>
        <v>Hold</v>
      </c>
      <c r="F77" s="121" t="str">
        <f>IF(AH77="Hold","Hold",AH77)</f>
        <v>Hold</v>
      </c>
      <c r="G77" s="32" t="str">
        <f ca="1">INDEX(tkCompany!tkCompany,MATCH(B77,OFFSET(tkCompany!tkCompany,0,tkCompany!$A$1-1,,1),0),tkCompany!$A$6)</f>
        <v>Computer Storage &amp; Periphera</v>
      </c>
      <c r="H77" s="33">
        <f ca="1">INDEX(tkCompany!tkCompany,MATCH(B77,OFFSET(tkCompany!tkCompany,0,tkCompany!$A$1-1,,1),0),tkCompany!$A$2)</f>
        <v>44.970001220703125</v>
      </c>
      <c r="I77" s="104">
        <f ca="1">INDEX(tkCompany!tkCompany,MATCH(B77,OFFSET(tkCompany!tkCompany,0,tkCompany!$A$1-1,,1),0),tkCompany!$A$13)</f>
        <v>46.79999923706055</v>
      </c>
      <c r="J77" s="104">
        <f ca="1">INDEX(tkCompany!tkCompany,MATCH(B77,OFFSET(tkCompany!tkCompany,0,tkCompany!$A$1-1,,1),0),tkCompany!$A$11)</f>
        <v>94.5999984741211</v>
      </c>
      <c r="K77" s="106">
        <f>I77+(J77-I77)/4</f>
        <v>58.749999046325684</v>
      </c>
      <c r="L77" s="106">
        <f>K77+2*(J77-I77)/4</f>
        <v>82.64999866485596</v>
      </c>
      <c r="M77" s="55" t="str">
        <f>(IF(H77&lt;K77,"Buy",IF(H77&gt;L77,"Sell","Hold")))</f>
        <v>Buy</v>
      </c>
      <c r="N77" s="100">
        <f ca="1">INDEX(tkCompany!tkCompany,MATCH(B77,OFFSET(tkCompany!tkCompany,0,tkCompany!$A$1-1,,1),0),tkCompany!$A$3)</f>
        <v>-27.12024688720703</v>
      </c>
      <c r="O77" s="101">
        <f ca="1">INDEX(tkCompany!tkCompany,MATCH(B77,OFFSET(tkCompany!tkCompany,0,tkCompany!$A$1-1,,1),0),tkCompany!$A$4)</f>
        <v>48.53556823730469</v>
      </c>
      <c r="P77" s="102">
        <f ca="1">INDEX(tkCompany!tkCompany,MATCH(B77,OFFSET(tkCompany!tkCompany,0,tkCompany!$A$1-1,,1),0),tkCompany!$A$5)</f>
        <v>16.036239624023438</v>
      </c>
      <c r="Q77" s="142">
        <v>80.7</v>
      </c>
      <c r="R77" s="142">
        <v>18.3</v>
      </c>
      <c r="S77" s="107" t="str">
        <f ca="1">INDEX(tkCompany!tkCompany,MATCH(B77,OFFSET(tkCompany!tkCompany,0,tkCompany!$A$1-1,,1),0),tkCompany!$A$7)</f>
        <v>UP</v>
      </c>
      <c r="T77" s="107" t="str">
        <f ca="1">INDEX(tkCompany!tkCompany,MATCH(B77,OFFSET(tkCompany!tkCompany,0,tkCompany!$A$1-1,,1),0),tkCompany!$A$8)</f>
        <v>DOWN</v>
      </c>
      <c r="U77" s="127">
        <f ca="1">INDEX(tkCompany!tkCompany,MATCH(B77,OFFSET(tkCompany!tkCompany,0,tkCompany!$A$1-1,,1),0),tkCompany!$A$9)</f>
        <v>11.600000381469727</v>
      </c>
      <c r="V77" s="137">
        <f ca="1">INDEX(tkCompany!tkCompany,MATCH(B77,OFFSET(tkCompany!tkCompany,0,tkCompany!$A$1-1,,1),0),tkCompany!$A$15)</f>
        <v>0</v>
      </c>
      <c r="W77" s="168">
        <f>V77/H77</f>
        <v>0</v>
      </c>
      <c r="X77" s="110">
        <f ca="1">INDEX(TSCompany!tSCompany,MATCH(B77,OFFSET(TSCompany!tSCompany,0,TSCompany!$A$1-1,,1),0),TSCompany!$A$2)</f>
        <v>2.5999999046325684</v>
      </c>
      <c r="Y77" s="110">
        <f ca="1">INDEX(TSCompany!tSCompany,MATCH(B77,OFFSET(TSCompany!tSCompany,0,TSCompany!$A$1-1,,1),0),TSCompany!$A$5)</f>
        <v>54</v>
      </c>
      <c r="Z77" s="110">
        <f ca="1">INDEX(TSCompany!tSCompany,MATCH(B77,OFFSET(TSCompany!tSCompany,0,TSCompany!$A$1-1,,1),0),TSCompany!$A$3)</f>
        <v>63.790000915527344</v>
      </c>
      <c r="AA77" s="68">
        <v>38618</v>
      </c>
      <c r="AC77" s="118">
        <f t="shared" si="21"/>
        <v>0</v>
      </c>
      <c r="AD77" s="118">
        <f t="shared" si="22"/>
        <v>0</v>
      </c>
      <c r="AE77" s="118" t="str">
        <f t="shared" si="23"/>
        <v>Hold</v>
      </c>
      <c r="AF77" s="118" t="str">
        <f t="shared" si="4"/>
        <v>Hold</v>
      </c>
      <c r="AG77" s="116">
        <f>AVERAGE(K77,Z77)*0.97</f>
        <v>59.43189998149872</v>
      </c>
      <c r="AH77" s="120" t="str">
        <f>IF(AF77="Buy",AG77,"Hold")</f>
        <v>Hold</v>
      </c>
      <c r="AK77" s="110" t="e">
        <f ca="1">INDEX([0]!TS,MATCH(O77,OFFSET([0]!TS,0,#REF!-1,,1),0),#REF!)</f>
        <v>#REF!</v>
      </c>
      <c r="AL77" s="110" t="e">
        <f ca="1">INDEX([0]!TS,MATCH(O77,OFFSET([0]!TS,0,#REF!-1,,1),0),#REF!)</f>
        <v>#REF!</v>
      </c>
      <c r="AM77" s="157" t="e">
        <f ca="1">INDEX([0]!TS,MATCH(B77,OFFSET([0]!TS,0,#REF!-1,,1),0),#REF!)</f>
        <v>#REF!</v>
      </c>
    </row>
    <row r="78" spans="1:39" ht="16.5" thickBot="1">
      <c r="A78" s="45" t="s">
        <v>605</v>
      </c>
      <c r="B78" s="34" t="s">
        <v>63</v>
      </c>
      <c r="C78" s="31">
        <f ca="1">INDEX(tkCompany!tkCompany,MATCH(B78,OFFSET(tkCompany!tkCompany,0,tkCompany!$A$1-1,,1),0),tkCompany!$A$10)</f>
        <v>38674.54524305555</v>
      </c>
      <c r="D78" s="129">
        <f>Rank!N78</f>
        <v>4611.518040180206</v>
      </c>
      <c r="E78" s="72" t="str">
        <f t="shared" si="24"/>
        <v>Hold</v>
      </c>
      <c r="F78" s="121" t="str">
        <f t="shared" si="5"/>
        <v>Hold</v>
      </c>
      <c r="G78" s="32" t="str">
        <f ca="1">INDEX(tkCompany!tkCompany,MATCH(B78,OFFSET(tkCompany!tkCompany,0,tkCompany!$A$1-1,,1),0),tkCompany!$A$6)</f>
        <v>Health Care Services</v>
      </c>
      <c r="H78" s="33">
        <f ca="1">INDEX(tkCompany!tkCompany,MATCH(B78,OFFSET(tkCompany!tkCompany,0,tkCompany!$A$1-1,,1),0),tkCompany!$A$2)</f>
        <v>44.04999923706055</v>
      </c>
      <c r="I78" s="104">
        <f ca="1">INDEX(tkCompany!tkCompany,MATCH(B78,OFFSET(tkCompany!tkCompany,0,tkCompany!$A$1-1,,1),0),tkCompany!$A$13)</f>
        <v>25.700000762939453</v>
      </c>
      <c r="J78" s="104">
        <f ca="1">INDEX(tkCompany!tkCompany,MATCH(B78,OFFSET(tkCompany!tkCompany,0,tkCompany!$A$1-1,,1),0),tkCompany!$A$11)</f>
        <v>76.5999984741211</v>
      </c>
      <c r="K78" s="106">
        <f t="shared" si="8"/>
        <v>38.42500019073486</v>
      </c>
      <c r="L78" s="106">
        <f t="shared" si="6"/>
        <v>63.874999046325684</v>
      </c>
      <c r="M78" s="55" t="str">
        <f t="shared" si="9"/>
        <v>Hold</v>
      </c>
      <c r="N78" s="100">
        <f ca="1">INDEX(tkCompany!tkCompany,MATCH(B78,OFFSET(tkCompany!tkCompany,0,tkCompany!$A$1-1,,1),0),tkCompany!$A$3)</f>
        <v>1.7738420963287354</v>
      </c>
      <c r="O78" s="101">
        <f ca="1">INDEX(tkCompany!tkCompany,MATCH(B78,OFFSET(tkCompany!tkCompany,0,tkCompany!$A$1-1,,1),0),tkCompany!$A$4)</f>
        <v>112.92135620117188</v>
      </c>
      <c r="P78" s="102">
        <f ca="1">INDEX(tkCompany!tkCompany,MATCH(B78,OFFSET(tkCompany!tkCompany,0,tkCompany!$A$1-1,,1),0),tkCompany!$A$5)</f>
        <v>11.700873374938965</v>
      </c>
      <c r="Q78" s="142">
        <v>82.7</v>
      </c>
      <c r="R78" s="142">
        <v>14</v>
      </c>
      <c r="S78" s="107" t="str">
        <f ca="1">INDEX(tkCompany!tkCompany,MATCH(B78,OFFSET(tkCompany!tkCompany,0,tkCompany!$A$1-1,,1),0),tkCompany!$A$7)</f>
        <v>UP</v>
      </c>
      <c r="T78" s="107" t="str">
        <f ca="1">INDEX(tkCompany!tkCompany,MATCH(B78,OFFSET(tkCompany!tkCompany,0,tkCompany!$A$1-1,,1),0),tkCompany!$A$8)</f>
        <v>UP</v>
      </c>
      <c r="U78" s="127">
        <f ca="1">INDEX(tkCompany!tkCompany,MATCH(B78,OFFSET(tkCompany!tkCompany,0,tkCompany!$A$1-1,,1),0),tkCompany!$A$9)</f>
        <v>20.100000381469727</v>
      </c>
      <c r="V78" s="137">
        <f ca="1">INDEX(tkCompany!tkCompany,MATCH(B78,OFFSET(tkCompany!tkCompany,0,tkCompany!$A$1-1,,1),0),tkCompany!$A$15)</f>
        <v>0</v>
      </c>
      <c r="W78" s="168">
        <f>V78/H78</f>
        <v>0</v>
      </c>
      <c r="X78" s="110">
        <f ca="1">INDEX(TSCompany!tSCompany,MATCH(B78,OFFSET(TSCompany!tSCompany,0,TSCompany!$A$1-1,,1),0),TSCompany!$A$2)</f>
        <v>2.5999999046325684</v>
      </c>
      <c r="Y78" s="110">
        <f ca="1">INDEX(TSCompany!tSCompany,MATCH(B78,OFFSET(TSCompany!tSCompany,0,TSCompany!$A$1-1,,1),0),TSCompany!$A$5)</f>
        <v>120</v>
      </c>
      <c r="Z78" s="110">
        <f ca="1">INDEX(TSCompany!tSCompany,MATCH(B78,OFFSET(TSCompany!tSCompany,0,TSCompany!$A$1-1,,1),0),TSCompany!$A$3)</f>
        <v>37.84000015258789</v>
      </c>
      <c r="AA78" s="68">
        <v>38618</v>
      </c>
      <c r="AC78" s="118">
        <f t="shared" si="21"/>
        <v>0</v>
      </c>
      <c r="AD78" s="118">
        <f t="shared" si="22"/>
        <v>0</v>
      </c>
      <c r="AE78" s="118" t="str">
        <f t="shared" si="23"/>
        <v>Hold</v>
      </c>
      <c r="AF78" s="118" t="str">
        <f t="shared" si="4"/>
        <v>Hold</v>
      </c>
      <c r="AG78" s="116">
        <f>AVERAGE(K78,Z78)*0.97</f>
        <v>36.988525166511536</v>
      </c>
      <c r="AH78" s="120" t="str">
        <f t="shared" si="7"/>
        <v>Hold</v>
      </c>
      <c r="AK78" s="110" t="e">
        <f ca="1">INDEX([0]!TS,MATCH(O78,OFFSET([0]!TS,0,#REF!-1,,1),0),#REF!)</f>
        <v>#REF!</v>
      </c>
      <c r="AL78" s="110" t="e">
        <f ca="1">INDEX([0]!TS,MATCH(O78,OFFSET([0]!TS,0,#REF!-1,,1),0),#REF!)</f>
        <v>#REF!</v>
      </c>
      <c r="AM78" s="157" t="e">
        <f ca="1">INDEX([0]!TS,MATCH(B78,OFFSET([0]!TS,0,#REF!-1,,1),0),#REF!)</f>
        <v>#REF!</v>
      </c>
    </row>
    <row r="79" spans="1:39" ht="16.5" thickBot="1">
      <c r="A79" s="45" t="s">
        <v>594</v>
      </c>
      <c r="B79" s="34" t="s">
        <v>591</v>
      </c>
      <c r="C79" s="31">
        <f ca="1">INDEX(tkCompany!tkCompany,MATCH(B79,OFFSET(tkCompany!tkCompany,0,tkCompany!$A$1-1,,1),0),tkCompany!$A$10)</f>
        <v>38674.54524305555</v>
      </c>
      <c r="D79" s="129">
        <f>Rank!N79</f>
        <v>6680.669651467079</v>
      </c>
      <c r="E79" s="72" t="str">
        <f t="shared" si="24"/>
        <v>Hold</v>
      </c>
      <c r="F79" s="121" t="str">
        <f>IF(AH79="Hold","Hold",AH79)</f>
        <v>Hold</v>
      </c>
      <c r="G79" s="32" t="str">
        <f ca="1">INDEX(tkCompany!tkCompany,MATCH(B79,OFFSET(tkCompany!tkCompany,0,tkCompany!$A$1-1,,1),0),tkCompany!$A$6)</f>
        <v>Semiconductors</v>
      </c>
      <c r="H79" s="33">
        <f ca="1">INDEX(tkCompany!tkCompany,MATCH(B79,OFFSET(tkCompany!tkCompany,0,tkCompany!$A$1-1,,1),0),tkCompany!$A$2)</f>
        <v>35.11000061035156</v>
      </c>
      <c r="I79" s="104">
        <f ca="1">INDEX(tkCompany!tkCompany,MATCH(B79,OFFSET(tkCompany!tkCompany,0,tkCompany!$A$1-1,,1),0),tkCompany!$A$13)</f>
        <v>25</v>
      </c>
      <c r="J79" s="104">
        <f ca="1">INDEX(tkCompany!tkCompany,MATCH(B79,OFFSET(tkCompany!tkCompany,0,tkCompany!$A$1-1,,1),0),tkCompany!$A$11)</f>
        <v>68.5999984741211</v>
      </c>
      <c r="K79" s="106">
        <f>I79+(J79-I79)/4</f>
        <v>35.89999961853027</v>
      </c>
      <c r="L79" s="106">
        <f>K79+2*(J79-I79)/4</f>
        <v>57.69999885559082</v>
      </c>
      <c r="M79" s="55" t="str">
        <f>(IF(H79&lt;K79,"Buy",IF(H79&gt;L79,"Sell","Hold")))</f>
        <v>Buy</v>
      </c>
      <c r="N79" s="100">
        <f ca="1">INDEX(tkCompany!tkCompany,MATCH(B79,OFFSET(tkCompany!tkCompany,0,tkCompany!$A$1-1,,1),0),tkCompany!$A$3)</f>
        <v>3.312561511993408</v>
      </c>
      <c r="O79" s="101">
        <f ca="1">INDEX(tkCompany!tkCompany,MATCH(B79,OFFSET(tkCompany!tkCompany,0,tkCompany!$A$1-1,,1),0),tkCompany!$A$4)</f>
        <v>61.83574676513672</v>
      </c>
      <c r="P79" s="102">
        <f ca="1">INDEX(tkCompany!tkCompany,MATCH(B79,OFFSET(tkCompany!tkCompany,0,tkCompany!$A$1-1,,1),0),tkCompany!$A$5)</f>
        <v>15.138703346252441</v>
      </c>
      <c r="Q79" s="142">
        <v>67.6</v>
      </c>
      <c r="R79" s="142">
        <v>20.4</v>
      </c>
      <c r="S79" s="107" t="str">
        <f ca="1">INDEX(tkCompany!tkCompany,MATCH(B79,OFFSET(tkCompany!tkCompany,0,tkCompany!$A$1-1,,1),0),tkCompany!$A$7)</f>
        <v>UP</v>
      </c>
      <c r="T79" s="107" t="str">
        <f ca="1">INDEX(tkCompany!tkCompany,MATCH(B79,OFFSET(tkCompany!tkCompany,0,tkCompany!$A$1-1,,1),0),tkCompany!$A$8)</f>
        <v>UP</v>
      </c>
      <c r="U79" s="127">
        <f ca="1">INDEX(tkCompany!tkCompany,MATCH(B79,OFFSET(tkCompany!tkCompany,0,tkCompany!$A$1-1,,1),0),tkCompany!$A$9)</f>
        <v>25.600000381469727</v>
      </c>
      <c r="V79" s="137">
        <f ca="1">INDEX(tkCompany!tkCompany,MATCH(B79,OFFSET(tkCompany!tkCompany,0,tkCompany!$A$1-1,,1),0),tkCompany!$A$15)</f>
        <v>0.4000000059604645</v>
      </c>
      <c r="W79" s="168">
        <f>V79/H79</f>
        <v>0.011392765565561727</v>
      </c>
      <c r="X79" s="110">
        <f ca="1">INDEX(TSCompany!tSCompany,MATCH(B79,OFFSET(TSCompany!tSCompany,0,TSCompany!$A$1-1,,1),0),TSCompany!$A$2)</f>
        <v>2.0999999046325684</v>
      </c>
      <c r="Y79" s="110">
        <f ca="1">INDEX(TSCompany!tSCompany,MATCH(B79,OFFSET(TSCompany!tSCompany,0,TSCompany!$A$1-1,,1),0),TSCompany!$A$5)</f>
        <v>70</v>
      </c>
      <c r="Z79" s="110">
        <f ca="1">INDEX(TSCompany!tSCompany,MATCH(B79,OFFSET(TSCompany!tSCompany,0,TSCompany!$A$1-1,,1),0),TSCompany!$A$3)</f>
        <v>23</v>
      </c>
      <c r="AA79" s="69">
        <v>38650</v>
      </c>
      <c r="AC79" s="118">
        <f t="shared" si="21"/>
        <v>0</v>
      </c>
      <c r="AD79" s="118">
        <f t="shared" si="22"/>
        <v>0</v>
      </c>
      <c r="AE79" s="118" t="str">
        <f t="shared" si="23"/>
        <v>Hold</v>
      </c>
      <c r="AF79" s="118" t="str">
        <f t="shared" si="4"/>
        <v>Hold</v>
      </c>
      <c r="AG79" s="116">
        <f>AVERAGE(K79,Z79)*0.97</f>
        <v>28.566499814987182</v>
      </c>
      <c r="AH79" s="120" t="str">
        <f>IF(AF79="Buy",AG79,"Hold")</f>
        <v>Hold</v>
      </c>
      <c r="AK79" s="110" t="e">
        <f ca="1">INDEX([0]!TS,MATCH(O79,OFFSET([0]!TS,0,#REF!-1,,1),0),#REF!)</f>
        <v>#REF!</v>
      </c>
      <c r="AL79" s="110" t="e">
        <f ca="1">INDEX([0]!TS,MATCH(O79,OFFSET([0]!TS,0,#REF!-1,,1),0),#REF!)</f>
        <v>#REF!</v>
      </c>
      <c r="AM79" s="157" t="e">
        <f ca="1">INDEX([0]!TS,MATCH(B79,OFFSET([0]!TS,0,#REF!-1,,1),0),#REF!)</f>
        <v>#REF!</v>
      </c>
    </row>
    <row r="80" spans="1:39" ht="16.5" thickBot="1">
      <c r="A80" s="45" t="s">
        <v>622</v>
      </c>
      <c r="B80" s="34" t="s">
        <v>86</v>
      </c>
      <c r="C80" s="31">
        <f ca="1">INDEX(tkCompany!tkCompany,MATCH(B80,OFFSET(tkCompany!tkCompany,0,tkCompany!$A$1-1,,1),0),tkCompany!$A$10)</f>
        <v>38674.54524305555</v>
      </c>
      <c r="D80" s="129">
        <f>Rank!N80</f>
        <v>7949.443982052557</v>
      </c>
      <c r="E80" s="72" t="str">
        <f t="shared" si="24"/>
        <v>Hold Plus</v>
      </c>
      <c r="F80" s="121">
        <f t="shared" si="5"/>
        <v>66.56625138759613</v>
      </c>
      <c r="G80" s="32" t="str">
        <f ca="1">INDEX(tkCompany!tkCompany,MATCH(B80,OFFSET(tkCompany!tkCompany,0,tkCompany!$A$1-1,,1),0),tkCompany!$A$6)</f>
        <v>Home Improvement Retail</v>
      </c>
      <c r="H80" s="33">
        <f ca="1">INDEX(tkCompany!tkCompany,MATCH(B80,OFFSET(tkCompany!tkCompany,0,tkCompany!$A$1-1,,1),0),tkCompany!$A$2)</f>
        <v>66.08999633789062</v>
      </c>
      <c r="I80" s="104">
        <f ca="1">INDEX(tkCompany!tkCompany,MATCH(B80,OFFSET(tkCompany!tkCompany,0,tkCompany!$A$1-1,,1),0),tkCompany!$A$13)</f>
        <v>46.20000076293945</v>
      </c>
      <c r="J80" s="104">
        <f ca="1">INDEX(tkCompany!tkCompany,MATCH(B80,OFFSET(tkCompany!tkCompany,0,tkCompany!$A$1-1,,1),0),tkCompany!$A$11)</f>
        <v>116.80000305175781</v>
      </c>
      <c r="K80" s="106">
        <f t="shared" si="8"/>
        <v>63.85000133514404</v>
      </c>
      <c r="L80" s="106">
        <f t="shared" si="6"/>
        <v>99.15000247955322</v>
      </c>
      <c r="M80" s="55" t="str">
        <f t="shared" si="9"/>
        <v>Hold</v>
      </c>
      <c r="N80" s="100">
        <f ca="1">INDEX(tkCompany!tkCompany,MATCH(B80,OFFSET(tkCompany!tkCompany,0,tkCompany!$A$1-1,,1),0),tkCompany!$A$3)</f>
        <v>2.54952335357666</v>
      </c>
      <c r="O80" s="101">
        <f ca="1">INDEX(tkCompany!tkCompany,MATCH(B80,OFFSET(tkCompany!tkCompany,0,tkCompany!$A$1-1,,1),0),tkCompany!$A$4)</f>
        <v>89.47368621826172</v>
      </c>
      <c r="P80" s="102">
        <f ca="1">INDEX(tkCompany!tkCompany,MATCH(B80,OFFSET(tkCompany!tkCompany,0,tkCompany!$A$1-1,,1),0),tkCompany!$A$5)</f>
        <v>12.39278793334961</v>
      </c>
      <c r="Q80" s="142">
        <v>76.1</v>
      </c>
      <c r="R80" s="142">
        <v>16.4</v>
      </c>
      <c r="S80" s="107" t="str">
        <f ca="1">INDEX(tkCompany!tkCompany,MATCH(B80,OFFSET(tkCompany!tkCompany,0,tkCompany!$A$1-1,,1),0),tkCompany!$A$7)</f>
        <v>UP</v>
      </c>
      <c r="T80" s="107" t="str">
        <f ca="1">INDEX(tkCompany!tkCompany,MATCH(B80,OFFSET(tkCompany!tkCompany,0,tkCompany!$A$1-1,,1),0),tkCompany!$A$8)</f>
        <v>UP</v>
      </c>
      <c r="U80" s="127">
        <f ca="1">INDEX(tkCompany!tkCompany,MATCH(B80,OFFSET(tkCompany!tkCompany,0,tkCompany!$A$1-1,,1),0),tkCompany!$A$9)</f>
        <v>20.399999618530273</v>
      </c>
      <c r="V80" s="137">
        <f ca="1">INDEX(tkCompany!tkCompany,MATCH(B80,OFFSET(tkCompany!tkCompany,0,tkCompany!$A$1-1,,1),0),tkCompany!$A$15)</f>
        <v>0.23999999463558197</v>
      </c>
      <c r="W80" s="168">
        <f>V80/H80</f>
        <v>0.0036314118313543545</v>
      </c>
      <c r="X80" s="110">
        <f ca="1">INDEX(TSCompany!tSCompany,MATCH(B80,OFFSET(TSCompany!tSCompany,0,TSCompany!$A$1-1,,1),0),TSCompany!$A$2)</f>
        <v>10</v>
      </c>
      <c r="Y80" s="110">
        <f ca="1">INDEX(TSCompany!tSCompany,MATCH(B80,OFFSET(TSCompany!tSCompany,0,TSCompany!$A$1-1,,1),0),TSCompany!$A$5)</f>
        <v>90</v>
      </c>
      <c r="Z80" s="110">
        <f ca="1">INDEX(TSCompany!tSCompany,MATCH(B80,OFFSET(TSCompany!tSCompany,0,TSCompany!$A$1-1,,1),0),TSCompany!$A$3)</f>
        <v>73.4000015258789</v>
      </c>
      <c r="AA80" s="69">
        <v>38645</v>
      </c>
      <c r="AC80" s="118">
        <f t="shared" si="21"/>
        <v>1</v>
      </c>
      <c r="AD80" s="118">
        <f t="shared" si="22"/>
        <v>0</v>
      </c>
      <c r="AE80" s="118">
        <f t="shared" si="23"/>
        <v>1</v>
      </c>
      <c r="AF80" s="118" t="str">
        <f t="shared" si="4"/>
        <v>Buy</v>
      </c>
      <c r="AG80" s="116">
        <f>AVERAGE(K80,Z80)*0.97</f>
        <v>66.56625138759613</v>
      </c>
      <c r="AH80" s="120">
        <f t="shared" si="7"/>
        <v>66.56625138759613</v>
      </c>
      <c r="AK80" s="110" t="e">
        <f ca="1">INDEX([0]!TS,MATCH(O80,OFFSET([0]!TS,0,#REF!-1,,1),0),#REF!)</f>
        <v>#REF!</v>
      </c>
      <c r="AL80" s="110" t="e">
        <f ca="1">INDEX([0]!TS,MATCH(O80,OFFSET([0]!TS,0,#REF!-1,,1),0),#REF!)</f>
        <v>#REF!</v>
      </c>
      <c r="AM80" s="157" t="e">
        <f ca="1">INDEX([0]!TS,MATCH(B80,OFFSET([0]!TS,0,#REF!-1,,1),0),#REF!)</f>
        <v>#REF!</v>
      </c>
    </row>
    <row r="81" spans="1:39" ht="16.5" thickBot="1">
      <c r="A81" s="45" t="s">
        <v>543</v>
      </c>
      <c r="B81" s="35" t="s">
        <v>542</v>
      </c>
      <c r="C81" s="31">
        <f ca="1">INDEX(tkCompany!tkCompany,MATCH(B81,OFFSET(tkCompany!tkCompany,0,tkCompany!$A$1-1,,1),0),tkCompany!$A$10)</f>
        <v>38674.54524305555</v>
      </c>
      <c r="D81" s="129">
        <f>Rank!N81</f>
        <v>6251.661582579604</v>
      </c>
      <c r="E81" s="72" t="str">
        <f t="shared" si="24"/>
        <v>Hold</v>
      </c>
      <c r="F81" s="121" t="str">
        <f>IF(AH81="Hold","Hold",AH81)</f>
        <v>Hold</v>
      </c>
      <c r="G81" s="32" t="str">
        <f ca="1">INDEX(tkCompany!tkCompany,MATCH(B81,OFFSET(tkCompany!tkCompany,0,tkCompany!$A$1-1,,1),0),tkCompany!$A$6)</f>
        <v>Semiconductors</v>
      </c>
      <c r="H81" s="33">
        <f ca="1">INDEX(tkCompany!tkCompany,MATCH(B81,OFFSET(tkCompany!tkCompany,0,tkCompany!$A$1-1,,1),0),tkCompany!$A$2)</f>
        <v>35.70000076293945</v>
      </c>
      <c r="I81" s="104">
        <f ca="1">INDEX(tkCompany!tkCompany,MATCH(B81,OFFSET(tkCompany!tkCompany,0,tkCompany!$A$1-1,,1),0),tkCompany!$A$13)</f>
        <v>26.899999618530273</v>
      </c>
      <c r="J81" s="104">
        <f ca="1">INDEX(tkCompany!tkCompany,MATCH(B81,OFFSET(tkCompany!tkCompany,0,tkCompany!$A$1-1,,1),0),tkCompany!$A$11)</f>
        <v>74</v>
      </c>
      <c r="K81" s="106">
        <f>I81+(J81-I81)/4</f>
        <v>38.674999713897705</v>
      </c>
      <c r="L81" s="106">
        <f>K81+2*(J81-I81)/4</f>
        <v>62.22499990463257</v>
      </c>
      <c r="M81" s="55" t="str">
        <f>(IF(H81&lt;K81,"Buy",IF(H81&gt;L81,"Sell","Hold")))</f>
        <v>Buy</v>
      </c>
      <c r="N81" s="100">
        <f ca="1">INDEX(tkCompany!tkCompany,MATCH(B81,OFFSET(tkCompany!tkCompany,0,tkCompany!$A$1-1,,1),0),tkCompany!$A$3)</f>
        <v>4.352272033691406</v>
      </c>
      <c r="O81" s="101">
        <f ca="1">INDEX(tkCompany!tkCompany,MATCH(B81,OFFSET(tkCompany!tkCompany,0,tkCompany!$A$1-1,,1),0),tkCompany!$A$4)</f>
        <v>66.39344024658203</v>
      </c>
      <c r="P81" s="102">
        <f ca="1">INDEX(tkCompany!tkCompany,MATCH(B81,OFFSET(tkCompany!tkCompany,0,tkCompany!$A$1-1,,1),0),tkCompany!$A$5)</f>
        <v>16.39049530029297</v>
      </c>
      <c r="Q81" s="142">
        <v>68.1</v>
      </c>
      <c r="R81" s="142">
        <v>12.6</v>
      </c>
      <c r="S81" s="107" t="str">
        <f ca="1">INDEX(tkCompany!tkCompany,MATCH(B81,OFFSET(tkCompany!tkCompany,0,tkCompany!$A$1-1,,1),0),tkCompany!$A$7)</f>
        <v>UP</v>
      </c>
      <c r="T81" s="107" t="str">
        <f ca="1">INDEX(tkCompany!tkCompany,MATCH(B81,OFFSET(tkCompany!tkCompany,0,tkCompany!$A$1-1,,1),0),tkCompany!$A$8)</f>
        <v>UP</v>
      </c>
      <c r="U81" s="127">
        <f ca="1">INDEX(tkCompany!tkCompany,MATCH(B81,OFFSET(tkCompany!tkCompany,0,tkCompany!$A$1-1,,1),0),tkCompany!$A$9)</f>
        <v>24.299999237060547</v>
      </c>
      <c r="V81" s="137">
        <f ca="1">INDEX(tkCompany!tkCompany,MATCH(B81,OFFSET(tkCompany!tkCompany,0,tkCompany!$A$1-1,,1),0),tkCompany!$A$15)</f>
        <v>0.5</v>
      </c>
      <c r="W81" s="168">
        <f>V81/H81</f>
        <v>0.014005601941584699</v>
      </c>
      <c r="X81" s="110">
        <f ca="1">INDEX(TSCompany!tSCompany,MATCH(B81,OFFSET(TSCompany!tSCompany,0,TSCompany!$A$1-1,,1),0),TSCompany!$A$2)</f>
        <v>1.600000023841858</v>
      </c>
      <c r="Y81" s="110">
        <f ca="1">INDEX(TSCompany!tSCompany,MATCH(B81,OFFSET(TSCompany!tSCompany,0,TSCompany!$A$1-1,,1),0),TSCompany!$A$5)</f>
        <v>69</v>
      </c>
      <c r="Z81" s="110">
        <f ca="1">INDEX(TSCompany!tSCompany,MATCH(B81,OFFSET(TSCompany!tSCompany,0,TSCompany!$A$1-1,,1),0),TSCompany!$A$3)</f>
        <v>28.760000228881836</v>
      </c>
      <c r="AA81" s="68">
        <v>38644</v>
      </c>
      <c r="AC81" s="118">
        <f t="shared" si="21"/>
        <v>0</v>
      </c>
      <c r="AD81" s="118">
        <f t="shared" si="22"/>
        <v>0</v>
      </c>
      <c r="AE81" s="118" t="str">
        <f t="shared" si="23"/>
        <v>Hold</v>
      </c>
      <c r="AF81" s="118" t="str">
        <f t="shared" si="4"/>
        <v>Hold</v>
      </c>
      <c r="AG81" s="116">
        <f>AVERAGE(K81,Z81)*0.97</f>
        <v>32.70597497224808</v>
      </c>
      <c r="AH81" s="120" t="str">
        <f>IF(AF81="Buy",AG81,"Hold")</f>
        <v>Hold</v>
      </c>
      <c r="AK81" s="110" t="e">
        <f ca="1">INDEX([0]!TS,MATCH(O81,OFFSET([0]!TS,0,#REF!-1,,1),0),#REF!)</f>
        <v>#REF!</v>
      </c>
      <c r="AL81" s="110" t="e">
        <f ca="1">INDEX([0]!TS,MATCH(O81,OFFSET([0]!TS,0,#REF!-1,,1),0),#REF!)</f>
        <v>#REF!</v>
      </c>
      <c r="AM81" s="157" t="e">
        <f ca="1">INDEX([0]!TS,MATCH(B81,OFFSET([0]!TS,0,#REF!-1,,1),0),#REF!)</f>
        <v>#REF!</v>
      </c>
    </row>
    <row r="82" spans="1:39" ht="16.5" thickBot="1">
      <c r="A82" s="45" t="s">
        <v>603</v>
      </c>
      <c r="B82" s="35" t="s">
        <v>52</v>
      </c>
      <c r="C82" s="31">
        <f ca="1">INDEX(tkCompany!tkCompany,MATCH(B82,OFFSET(tkCompany!tkCompany,0,tkCompany!$A$1-1,,1),0),tkCompany!$A$10)</f>
        <v>38674.54524305555</v>
      </c>
      <c r="D82" s="129">
        <f>Rank!N82</f>
        <v>5201.90001739646</v>
      </c>
      <c r="E82" s="72" t="str">
        <f t="shared" si="24"/>
        <v>Hold</v>
      </c>
      <c r="F82" s="121" t="str">
        <f t="shared" si="5"/>
        <v>Hold</v>
      </c>
      <c r="G82" s="32" t="str">
        <f ca="1">INDEX(tkCompany!tkCompany,MATCH(B82,OFFSET(tkCompany!tkCompany,0,tkCompany!$A$1-1,,1),0),tkCompany!$A$6)</f>
        <v>Consumer Finance</v>
      </c>
      <c r="H82" s="33">
        <f ca="1">INDEX(tkCompany!tkCompany,MATCH(B82,OFFSET(tkCompany!tkCompany,0,tkCompany!$A$1-1,,1),0),tkCompany!$A$2)</f>
        <v>26.5</v>
      </c>
      <c r="I82" s="104">
        <f ca="1">INDEX(tkCompany!tkCompany,MATCH(B82,OFFSET(tkCompany!tkCompany,0,tkCompany!$A$1-1,,1),0),tkCompany!$A$13)</f>
        <v>14.399999618530273</v>
      </c>
      <c r="J82" s="104">
        <f ca="1">INDEX(tkCompany!tkCompany,MATCH(B82,OFFSET(tkCompany!tkCompany,0,tkCompany!$A$1-1,,1),0),tkCompany!$A$11)</f>
        <v>43.29999923706055</v>
      </c>
      <c r="K82" s="106">
        <f t="shared" si="8"/>
        <v>21.624999523162842</v>
      </c>
      <c r="L82" s="106">
        <f t="shared" si="6"/>
        <v>36.07499933242798</v>
      </c>
      <c r="M82" s="55" t="str">
        <f t="shared" si="9"/>
        <v>Hold</v>
      </c>
      <c r="N82" s="100">
        <f ca="1">INDEX(tkCompany!tkCompany,MATCH(B82,OFFSET(tkCompany!tkCompany,0,tkCompany!$A$1-1,,1),0),tkCompany!$A$3)</f>
        <v>1.3884296417236328</v>
      </c>
      <c r="O82" s="101">
        <f ca="1">INDEX(tkCompany!tkCompany,MATCH(B82,OFFSET(tkCompany!tkCompany,0,tkCompany!$A$1-1,,1),0),tkCompany!$A$4)</f>
        <v>87.7551040649414</v>
      </c>
      <c r="P82" s="102">
        <f ca="1">INDEX(tkCompany!tkCompany,MATCH(B82,OFFSET(tkCompany!tkCompany,0,tkCompany!$A$1-1,,1),0),tkCompany!$A$5)</f>
        <v>11.93389892578125</v>
      </c>
      <c r="Q82" s="142">
        <v>75.2</v>
      </c>
      <c r="R82" s="142">
        <v>12.7</v>
      </c>
      <c r="S82" s="107" t="str">
        <f ca="1">INDEX(tkCompany!tkCompany,MATCH(B82,OFFSET(tkCompany!tkCompany,0,tkCompany!$A$1-1,,1),0),tkCompany!$A$7)</f>
        <v>UP</v>
      </c>
      <c r="T82" s="107" t="str">
        <f ca="1">INDEX(tkCompany!tkCompany,MATCH(B82,OFFSET(tkCompany!tkCompany,0,tkCompany!$A$1-1,,1),0),tkCompany!$A$8)</f>
        <v>EVEN</v>
      </c>
      <c r="U82" s="127">
        <f ca="1">INDEX(tkCompany!tkCompany,MATCH(B82,OFFSET(tkCompany!tkCompany,0,tkCompany!$A$1-1,,1),0),tkCompany!$A$9)</f>
        <v>12.899999618530273</v>
      </c>
      <c r="V82" s="137">
        <f ca="1">INDEX(tkCompany!tkCompany,MATCH(B82,OFFSET(tkCompany!tkCompany,0,tkCompany!$A$1-1,,1),0),tkCompany!$A$15)</f>
        <v>0.5600000023841858</v>
      </c>
      <c r="W82" s="168">
        <f>V82/H82</f>
        <v>0.02113207556166739</v>
      </c>
      <c r="X82" s="110">
        <f ca="1">INDEX(TSCompany!tSCompany,MATCH(B82,OFFSET(TSCompany!tSCompany,0,TSCompany!$A$1-1,,1),0),TSCompany!$A$2)</f>
        <v>2.0999999046325684</v>
      </c>
      <c r="Y82" s="110">
        <f ca="1">INDEX(TSCompany!tSCompany,MATCH(B82,OFFSET(TSCompany!tSCompany,0,TSCompany!$A$1-1,,1),0),TSCompany!$A$5)</f>
        <v>78</v>
      </c>
      <c r="Z82" s="110">
        <f ca="1">INDEX(TSCompany!tSCompany,MATCH(B82,OFFSET(TSCompany!tSCompany,0,TSCompany!$A$1-1,,1),0),TSCompany!$A$3)</f>
        <v>25.010000228881836</v>
      </c>
      <c r="AA82" s="68">
        <v>38624</v>
      </c>
      <c r="AC82" s="118">
        <f t="shared" si="21"/>
        <v>0</v>
      </c>
      <c r="AD82" s="118">
        <f t="shared" si="22"/>
        <v>0</v>
      </c>
      <c r="AE82" s="118" t="str">
        <f t="shared" si="23"/>
        <v>Hold</v>
      </c>
      <c r="AF82" s="118" t="str">
        <f t="shared" si="4"/>
        <v>Hold</v>
      </c>
      <c r="AG82" s="116">
        <f>AVERAGE(K82,Z82)*0.97</f>
        <v>22.617974879741666</v>
      </c>
      <c r="AH82" s="120" t="str">
        <f t="shared" si="7"/>
        <v>Hold</v>
      </c>
      <c r="AK82" s="110" t="e">
        <f ca="1">INDEX([0]!TS,MATCH(O82,OFFSET([0]!TS,0,#REF!-1,,1),0),#REF!)</f>
        <v>#REF!</v>
      </c>
      <c r="AL82" s="110" t="e">
        <f ca="1">INDEX([0]!TS,MATCH(O82,OFFSET([0]!TS,0,#REF!-1,,1),0),#REF!)</f>
        <v>#REF!</v>
      </c>
      <c r="AM82" s="157" t="e">
        <f ca="1">INDEX([0]!TS,MATCH(B82,OFFSET([0]!TS,0,#REF!-1,,1),0),#REF!)</f>
        <v>#REF!</v>
      </c>
    </row>
    <row r="83" spans="1:39" ht="16.5" thickBot="1">
      <c r="A83" s="45" t="s">
        <v>111</v>
      </c>
      <c r="B83" s="35" t="s">
        <v>112</v>
      </c>
      <c r="C83" s="31">
        <f ca="1">INDEX(tkCompany!tkCompany,MATCH(B83,OFFSET(tkCompany!tkCompany,0,tkCompany!$A$1-1,,1),0),tkCompany!$A$10)</f>
        <v>38674.54524305555</v>
      </c>
      <c r="D83" s="129">
        <f>Rank!N83</f>
        <v>3381.977995562706</v>
      </c>
      <c r="E83" s="72" t="str">
        <f t="shared" si="24"/>
        <v>Hold</v>
      </c>
      <c r="F83" s="121" t="str">
        <f t="shared" si="5"/>
        <v>Hold</v>
      </c>
      <c r="G83" s="32" t="str">
        <f ca="1">INDEX(tkCompany!tkCompany,MATCH(B83,OFFSET(tkCompany!tkCompany,0,tkCompany!$A$1-1,,1),0),tkCompany!$A$6)</f>
        <v>Health Care Equipment</v>
      </c>
      <c r="H83" s="33">
        <f ca="1">INDEX(tkCompany!tkCompany,MATCH(B83,OFFSET(tkCompany!tkCompany,0,tkCompany!$A$1-1,,1),0),tkCompany!$A$2)</f>
        <v>56.18000030517578</v>
      </c>
      <c r="I83" s="104">
        <f ca="1">INDEX(tkCompany!tkCompany,MATCH(B83,OFFSET(tkCompany!tkCompany,0,tkCompany!$A$1-1,,1),0),tkCompany!$A$13)</f>
        <v>34.70000076293945</v>
      </c>
      <c r="J83" s="104">
        <f ca="1">INDEX(tkCompany!tkCompany,MATCH(B83,OFFSET(tkCompany!tkCompany,0,tkCompany!$A$1-1,,1),0),tkCompany!$A$11)</f>
        <v>101.5999984741211</v>
      </c>
      <c r="K83" s="106">
        <f t="shared" si="8"/>
        <v>51.42500019073486</v>
      </c>
      <c r="L83" s="106">
        <f t="shared" si="6"/>
        <v>84.87499904632568</v>
      </c>
      <c r="M83" s="55" t="str">
        <f t="shared" si="9"/>
        <v>Hold</v>
      </c>
      <c r="N83" s="100">
        <f ca="1">INDEX(tkCompany!tkCompany,MATCH(B83,OFFSET(tkCompany!tkCompany,0,tkCompany!$A$1-1,,1),0),tkCompany!$A$3)</f>
        <v>2.114525079727173</v>
      </c>
      <c r="O83" s="101">
        <f ca="1">INDEX(tkCompany!tkCompany,MATCH(B83,OFFSET(tkCompany!tkCompany,0,tkCompany!$A$1-1,,1),0),tkCompany!$A$4)</f>
        <v>81.23167419433594</v>
      </c>
      <c r="P83" s="102">
        <f ca="1">INDEX(tkCompany!tkCompany,MATCH(B83,OFFSET(tkCompany!tkCompany,0,tkCompany!$A$1-1,,1),0),tkCompany!$A$5)</f>
        <v>13.273155212402344</v>
      </c>
      <c r="Q83" s="142">
        <v>82.9</v>
      </c>
      <c r="R83" s="142">
        <v>10.2</v>
      </c>
      <c r="S83" s="107" t="str">
        <f ca="1">INDEX(tkCompany!tkCompany,MATCH(B83,OFFSET(tkCompany!tkCompany,0,tkCompany!$A$1-1,,1),0),tkCompany!$A$7)</f>
        <v>DOWN</v>
      </c>
      <c r="T83" s="107" t="str">
        <f ca="1">INDEX(tkCompany!tkCompany,MATCH(B83,OFFSET(tkCompany!tkCompany,0,tkCompany!$A$1-1,,1),0),tkCompany!$A$8)</f>
        <v>DOWN</v>
      </c>
      <c r="U83" s="127">
        <f ca="1">INDEX(tkCompany!tkCompany,MATCH(B83,OFFSET(tkCompany!tkCompany,0,tkCompany!$A$1-1,,1),0),tkCompany!$A$9)</f>
        <v>27.700000762939453</v>
      </c>
      <c r="V83" s="137">
        <f ca="1">INDEX(tkCompany!tkCompany,MATCH(B83,OFFSET(tkCompany!tkCompany,0,tkCompany!$A$1-1,,1),0),tkCompany!$A$15)</f>
        <v>0.38499999046325684</v>
      </c>
      <c r="W83" s="168">
        <f>V83/H83</f>
        <v>0.006852972381130217</v>
      </c>
      <c r="X83" s="110">
        <f ca="1">INDEX(TSCompany!tSCompany,MATCH(B83,OFFSET(TSCompany!tSCompany,0,TSCompany!$A$1-1,,1),0),TSCompany!$A$2)</f>
        <v>5.800000190734863</v>
      </c>
      <c r="Y83" s="110">
        <f ca="1">INDEX(TSCompany!tSCompany,MATCH(B83,OFFSET(TSCompany!tSCompany,0,TSCompany!$A$1-1,,1),0),TSCompany!$A$5)</f>
        <v>85</v>
      </c>
      <c r="Z83" s="110">
        <f ca="1">INDEX(TSCompany!tSCompany,MATCH(B83,OFFSET(TSCompany!tSCompany,0,TSCompany!$A$1-1,,1),0),TSCompany!$A$3)</f>
        <v>47.36000061035156</v>
      </c>
      <c r="AA83" s="69">
        <v>38653</v>
      </c>
      <c r="AC83" s="118">
        <f t="shared" si="21"/>
        <v>0</v>
      </c>
      <c r="AD83" s="118">
        <f t="shared" si="22"/>
        <v>0</v>
      </c>
      <c r="AE83" s="118" t="str">
        <f t="shared" si="23"/>
        <v>Hold</v>
      </c>
      <c r="AF83" s="118" t="str">
        <f t="shared" si="4"/>
        <v>Hold</v>
      </c>
      <c r="AG83" s="116">
        <f>AVERAGE(K83,Z83)*0.97</f>
        <v>47.91072538852691</v>
      </c>
      <c r="AH83" s="120" t="str">
        <f t="shared" si="7"/>
        <v>Hold</v>
      </c>
      <c r="AK83" s="110" t="e">
        <f ca="1">INDEX([0]!TS,MATCH(O83,OFFSET([0]!TS,0,#REF!-1,,1),0),#REF!)</f>
        <v>#REF!</v>
      </c>
      <c r="AL83" s="110" t="e">
        <f ca="1">INDEX([0]!TS,MATCH(O83,OFFSET([0]!TS,0,#REF!-1,,1),0),#REF!)</f>
        <v>#REF!</v>
      </c>
      <c r="AM83" s="157" t="e">
        <f ca="1">INDEX([0]!TS,MATCH(B83,OFFSET([0]!TS,0,#REF!-1,,1),0),#REF!)</f>
        <v>#REF!</v>
      </c>
    </row>
    <row r="84" spans="1:39" ht="16.5" thickBot="1">
      <c r="A84" s="45" t="s">
        <v>107</v>
      </c>
      <c r="B84" s="35" t="s">
        <v>40</v>
      </c>
      <c r="C84" s="31">
        <f ca="1">INDEX(tkCompany!tkCompany,MATCH(B84,OFFSET(tkCompany!tkCompany,0,tkCompany!$A$1-1,,1),0),tkCompany!$A$10)</f>
        <v>38674.54524305555</v>
      </c>
      <c r="D84" s="129">
        <f>Rank!N84</f>
        <v>1649.4443274331122</v>
      </c>
      <c r="E84" s="72" t="str">
        <f t="shared" si="24"/>
        <v>Sell</v>
      </c>
      <c r="F84" s="121" t="str">
        <f t="shared" si="5"/>
        <v>Hold</v>
      </c>
      <c r="G84" s="32" t="str">
        <f ca="1">INDEX(tkCompany!tkCompany,MATCH(B84,OFFSET(tkCompany!tkCompany,0,tkCompany!$A$1-1,,1),0),tkCompany!$A$6)</f>
        <v>Pharmaceuticals</v>
      </c>
      <c r="H84" s="33">
        <f ca="1">INDEX(tkCompany!tkCompany,MATCH(B84,OFFSET(tkCompany!tkCompany,0,tkCompany!$A$1-1,,1),0),tkCompany!$A$2)</f>
        <v>30.329999923706055</v>
      </c>
      <c r="I84" s="104">
        <f ca="1">INDEX(tkCompany!tkCompany,MATCH(B84,OFFSET(tkCompany!tkCompany,0,tkCompany!$A$1-1,,1),0),tkCompany!$A$13)</f>
        <v>19.399999618530273</v>
      </c>
      <c r="J84" s="104">
        <f ca="1">INDEX(tkCompany!tkCompany,MATCH(B84,OFFSET(tkCompany!tkCompany,0,tkCompany!$A$1-1,,1),0),tkCompany!$A$11)</f>
        <v>33.5</v>
      </c>
      <c r="K84" s="106">
        <f t="shared" si="8"/>
        <v>22.924999713897705</v>
      </c>
      <c r="L84" s="106">
        <f t="shared" si="6"/>
        <v>29.97499990463257</v>
      </c>
      <c r="M84" s="55" t="str">
        <f t="shared" si="9"/>
        <v>Sell</v>
      </c>
      <c r="N84" s="100">
        <f ca="1">INDEX(tkCompany!tkCompany,MATCH(B84,OFFSET(tkCompany!tkCompany,0,tkCompany!$A$1-1,,1),0),tkCompany!$A$3)</f>
        <v>0.2900274395942688</v>
      </c>
      <c r="O84" s="101">
        <f ca="1">INDEX(tkCompany!tkCompany,MATCH(B84,OFFSET(tkCompany!tkCompany,0,tkCompany!$A$1-1,,1),0),tkCompany!$A$4)</f>
        <v>60.937496185302734</v>
      </c>
      <c r="P84" s="102">
        <f ca="1">INDEX(tkCompany!tkCompany,MATCH(B84,OFFSET(tkCompany!tkCompany,0,tkCompany!$A$1-1,,1),0),tkCompany!$A$5)</f>
        <v>5.6320576667785645</v>
      </c>
      <c r="Q84" s="142">
        <v>54.1</v>
      </c>
      <c r="R84" s="142">
        <v>11</v>
      </c>
      <c r="S84" s="107" t="str">
        <f ca="1">INDEX(tkCompany!tkCompany,MATCH(B84,OFFSET(tkCompany!tkCompany,0,tkCompany!$A$1-1,,1),0),tkCompany!$A$7)</f>
        <v>UP</v>
      </c>
      <c r="T84" s="107" t="str">
        <f ca="1">INDEX(tkCompany!tkCompany,MATCH(B84,OFFSET(tkCompany!tkCompany,0,tkCompany!$A$1-1,,1),0),tkCompany!$A$8)</f>
        <v>DOWN</v>
      </c>
      <c r="U84" s="127">
        <f ca="1">INDEX(tkCompany!tkCompany,MATCH(B84,OFFSET(tkCompany!tkCompany,0,tkCompany!$A$1-1,,1),0),tkCompany!$A$9)</f>
        <v>11.699999809265137</v>
      </c>
      <c r="V84" s="137">
        <f ca="1">INDEX(tkCompany!tkCompany,MATCH(B84,OFFSET(tkCompany!tkCompany,0,tkCompany!$A$1-1,,1),0),tkCompany!$A$15)</f>
        <v>1.5199999809265137</v>
      </c>
      <c r="W84" s="168">
        <f>V84/H84</f>
        <v>0.05011539679360419</v>
      </c>
      <c r="X84" s="110">
        <f ca="1">INDEX(TSCompany!tSCompany,MATCH(B84,OFFSET(TSCompany!tSCompany,0,TSCompany!$A$1-1,,1),0),TSCompany!$A$2)</f>
        <v>1.100000023841858</v>
      </c>
      <c r="Y84" s="110">
        <f ca="1">INDEX(TSCompany!tSCompany,MATCH(B84,OFFSET(TSCompany!tSCompany,0,TSCompany!$A$1-1,,1),0),TSCompany!$A$5)</f>
        <v>50</v>
      </c>
      <c r="Z84" s="110">
        <f ca="1">INDEX(TSCompany!tSCompany,MATCH(B84,OFFSET(TSCompany!tSCompany,0,TSCompany!$A$1-1,,1),0),TSCompany!$A$3)</f>
        <v>39.150001525878906</v>
      </c>
      <c r="AA84" s="69">
        <v>38640</v>
      </c>
      <c r="AC84" s="118">
        <f t="shared" si="21"/>
        <v>0</v>
      </c>
      <c r="AD84" s="118">
        <f t="shared" si="22"/>
        <v>0</v>
      </c>
      <c r="AE84" s="118" t="str">
        <f t="shared" si="23"/>
        <v>Hold</v>
      </c>
      <c r="AF84" s="118" t="str">
        <f t="shared" si="4"/>
        <v>Hold</v>
      </c>
      <c r="AG84" s="116">
        <f>AVERAGE(K84,Z84)*0.97</f>
        <v>30.106375601291656</v>
      </c>
      <c r="AH84" s="120" t="str">
        <f t="shared" si="7"/>
        <v>Hold</v>
      </c>
      <c r="AK84" s="110" t="e">
        <f ca="1">INDEX([0]!TS,MATCH(O84,OFFSET([0]!TS,0,#REF!-1,,1),0),#REF!)</f>
        <v>#REF!</v>
      </c>
      <c r="AL84" s="110" t="e">
        <f ca="1">INDEX([0]!TS,MATCH(O84,OFFSET([0]!TS,0,#REF!-1,,1),0),#REF!)</f>
        <v>#REF!</v>
      </c>
      <c r="AM84" s="157" t="e">
        <f ca="1">INDEX([0]!TS,MATCH(B84,OFFSET([0]!TS,0,#REF!-1,,1),0),#REF!)</f>
        <v>#REF!</v>
      </c>
    </row>
    <row r="85" spans="1:39" ht="16.5" thickBot="1">
      <c r="A85" s="45" t="s">
        <v>108</v>
      </c>
      <c r="B85" s="34" t="s">
        <v>41</v>
      </c>
      <c r="C85" s="31">
        <f ca="1">INDEX(tkCompany!tkCompany,MATCH(B85,OFFSET(tkCompany!tkCompany,0,tkCompany!$A$1-1,,1),0),tkCompany!$A$10)</f>
        <v>38674.54524305555</v>
      </c>
      <c r="D85" s="129">
        <f>Rank!N85</f>
        <v>5378.078986996701</v>
      </c>
      <c r="E85" s="72" t="str">
        <f t="shared" si="24"/>
        <v>Hold</v>
      </c>
      <c r="F85" s="121" t="str">
        <f t="shared" si="5"/>
        <v>Hold</v>
      </c>
      <c r="G85" s="32" t="str">
        <f ca="1">INDEX(tkCompany!tkCompany,MATCH(B85,OFFSET(tkCompany!tkCompany,0,tkCompany!$A$1-1,,1),0),tkCompany!$A$6)</f>
        <v>Systems Software</v>
      </c>
      <c r="H85" s="33">
        <f ca="1">INDEX(tkCompany!tkCompany,MATCH(B85,OFFSET(tkCompany!tkCompany,0,tkCompany!$A$1-1,,1),0),tkCompany!$A$2)</f>
        <v>28.1200008392334</v>
      </c>
      <c r="I85" s="104">
        <f ca="1">INDEX(tkCompany!tkCompany,MATCH(B85,OFFSET(tkCompany!tkCompany,0,tkCompany!$A$1-1,,1),0),tkCompany!$A$13)</f>
        <v>18.200000762939453</v>
      </c>
      <c r="J85" s="104">
        <f ca="1">INDEX(tkCompany!tkCompany,MATCH(B85,OFFSET(tkCompany!tkCompany,0,tkCompany!$A$1-1,,1),0),tkCompany!$A$11)</f>
        <v>42.900001525878906</v>
      </c>
      <c r="K85" s="106">
        <f t="shared" si="8"/>
        <v>24.375000953674316</v>
      </c>
      <c r="L85" s="106">
        <f t="shared" si="6"/>
        <v>36.72500133514404</v>
      </c>
      <c r="M85" s="55" t="str">
        <f t="shared" si="9"/>
        <v>Hold</v>
      </c>
      <c r="N85" s="100">
        <f ca="1">INDEX(tkCompany!tkCompany,MATCH(B85,OFFSET(tkCompany!tkCompany,0,tkCompany!$A$1-1,,1),0),tkCompany!$A$3)</f>
        <v>1.4899194240570068</v>
      </c>
      <c r="O85" s="101">
        <f ca="1">INDEX(tkCompany!tkCompany,MATCH(B85,OFFSET(tkCompany!tkCompany,0,tkCompany!$A$1-1,,1),0),tkCompany!$A$4)</f>
        <v>88.21293640136719</v>
      </c>
      <c r="P85" s="102">
        <f ca="1">INDEX(tkCompany!tkCompany,MATCH(B85,OFFSET(tkCompany!tkCompany,0,tkCompany!$A$1-1,,1),0),tkCompany!$A$5)</f>
        <v>9.18763542175293</v>
      </c>
      <c r="Q85" s="142">
        <v>80.4</v>
      </c>
      <c r="R85" s="142">
        <v>16</v>
      </c>
      <c r="S85" s="107" t="str">
        <f ca="1">INDEX(tkCompany!tkCompany,MATCH(B85,OFFSET(tkCompany!tkCompany,0,tkCompany!$A$1-1,,1),0),tkCompany!$A$7)</f>
        <v>UP</v>
      </c>
      <c r="T85" s="107" t="str">
        <f ca="1">INDEX(tkCompany!tkCompany,MATCH(B85,OFFSET(tkCompany!tkCompany,0,tkCompany!$A$1-1,,1),0),tkCompany!$A$8)</f>
        <v>UP</v>
      </c>
      <c r="U85" s="127">
        <f ca="1">INDEX(tkCompany!tkCompany,MATCH(B85,OFFSET(tkCompany!tkCompany,0,tkCompany!$A$1-1,,1),0),tkCompany!$A$9)</f>
        <v>23.200000762939453</v>
      </c>
      <c r="V85" s="137">
        <f ca="1">INDEX(tkCompany!tkCompany,MATCH(B85,OFFSET(tkCompany!tkCompany,0,tkCompany!$A$1-1,,1),0),tkCompany!$A$15)</f>
        <v>0.3199999928474426</v>
      </c>
      <c r="W85" s="168">
        <f>V85/H85</f>
        <v>0.011379800259499794</v>
      </c>
      <c r="X85" s="110">
        <f ca="1">INDEX(TSCompany!tSCompany,MATCH(B85,OFFSET(TSCompany!tSCompany,0,TSCompany!$A$1-1,,1),0),TSCompany!$A$2)</f>
        <v>2.5999999046325684</v>
      </c>
      <c r="Y85" s="110">
        <f ca="1">INDEX(TSCompany!tSCompany,MATCH(B85,OFFSET(TSCompany!tSCompany,0,TSCompany!$A$1-1,,1),0),TSCompany!$A$5)</f>
        <v>57</v>
      </c>
      <c r="Z85" s="110">
        <f ca="1">INDEX(TSCompany!tSCompany,MATCH(B85,OFFSET(TSCompany!tSCompany,0,TSCompany!$A$1-1,,1),0),TSCompany!$A$3)</f>
        <v>31.850000381469727</v>
      </c>
      <c r="AA85" s="68">
        <v>38670</v>
      </c>
      <c r="AC85" s="118">
        <f t="shared" si="21"/>
        <v>0</v>
      </c>
      <c r="AD85" s="118">
        <f t="shared" si="22"/>
        <v>0</v>
      </c>
      <c r="AE85" s="118" t="str">
        <f t="shared" si="23"/>
        <v>Hold</v>
      </c>
      <c r="AF85" s="118" t="str">
        <f t="shared" si="4"/>
        <v>Hold</v>
      </c>
      <c r="AG85" s="116">
        <f>AVERAGE(K85,Z85)*0.97</f>
        <v>27.26912564754486</v>
      </c>
      <c r="AH85" s="120" t="str">
        <f t="shared" si="7"/>
        <v>Hold</v>
      </c>
      <c r="AK85" s="110" t="e">
        <f ca="1">INDEX([0]!TS,MATCH(O85,OFFSET([0]!TS,0,#REF!-1,,1),0),#REF!)</f>
        <v>#REF!</v>
      </c>
      <c r="AL85" s="110" t="e">
        <f ca="1">INDEX([0]!TS,MATCH(O85,OFFSET([0]!TS,0,#REF!-1,,1),0),#REF!)</f>
        <v>#REF!</v>
      </c>
      <c r="AM85" s="157" t="e">
        <f ca="1">INDEX([0]!TS,MATCH(B85,OFFSET([0]!TS,0,#REF!-1,,1),0),#REF!)</f>
        <v>#REF!</v>
      </c>
    </row>
    <row r="86" spans="1:39" ht="16.5" thickBot="1">
      <c r="A86" s="45" t="s">
        <v>600</v>
      </c>
      <c r="B86" s="34" t="s">
        <v>42</v>
      </c>
      <c r="C86" s="31">
        <f ca="1">INDEX(tkCompany!tkCompany,MATCH(B86,OFFSET(tkCompany!tkCompany,0,tkCompany!$A$1-1,,1),0),tkCompany!$A$10)</f>
        <v>38674.54524305555</v>
      </c>
      <c r="D86" s="129">
        <f>Rank!N86</f>
        <v>6994.263491214704</v>
      </c>
      <c r="E86" s="72" t="str">
        <f t="shared" si="24"/>
        <v>Hold</v>
      </c>
      <c r="F86" s="121" t="str">
        <f t="shared" si="5"/>
        <v>Hold</v>
      </c>
      <c r="G86" s="32" t="str">
        <f ca="1">INDEX(tkCompany!tkCompany,MATCH(B86,OFFSET(tkCompany!tkCompany,0,tkCompany!$A$1-1,,1),0),tkCompany!$A$6)</f>
        <v>Real Estate Investment Trust</v>
      </c>
      <c r="H86" s="33">
        <f ca="1">INDEX(tkCompany!tkCompany,MATCH(B86,OFFSET(tkCompany!tkCompany,0,tkCompany!$A$1-1,,1),0),tkCompany!$A$2)</f>
        <v>23.780000686645508</v>
      </c>
      <c r="I86" s="104">
        <f ca="1">INDEX(tkCompany!tkCompany,MATCH(B86,OFFSET(tkCompany!tkCompany,0,tkCompany!$A$1-1,,1),0),tkCompany!$A$13)</f>
        <v>12.5</v>
      </c>
      <c r="J86" s="104">
        <f ca="1">INDEX(tkCompany!tkCompany,MATCH(B86,OFFSET(tkCompany!tkCompany,0,tkCompany!$A$1-1,,1),0),tkCompany!$A$11)</f>
        <v>71.5999984741211</v>
      </c>
      <c r="K86" s="106">
        <f t="shared" si="8"/>
        <v>27.274999618530273</v>
      </c>
      <c r="L86" s="106">
        <f t="shared" si="6"/>
        <v>56.82499885559082</v>
      </c>
      <c r="M86" s="55" t="str">
        <f t="shared" si="9"/>
        <v>Buy</v>
      </c>
      <c r="N86" s="100">
        <f ca="1">INDEX(tkCompany!tkCompany,MATCH(B86,OFFSET(tkCompany!tkCompany,0,tkCompany!$A$1-1,,1),0),tkCompany!$A$3)</f>
        <v>4.23936128616333</v>
      </c>
      <c r="O86" s="101">
        <f ca="1">INDEX(tkCompany!tkCompany,MATCH(B86,OFFSET(tkCompany!tkCompany,0,tkCompany!$A$1-1,,1),0),tkCompany!$A$4)</f>
        <v>48.69110107421875</v>
      </c>
      <c r="P86" s="102">
        <f ca="1">INDEX(tkCompany!tkCompany,MATCH(B86,OFFSET(tkCompany!tkCompany,0,tkCompany!$A$1-1,,1),0),tkCompany!$A$5)</f>
        <v>30.813762664794922</v>
      </c>
      <c r="Q86" s="142">
        <v>68.1</v>
      </c>
      <c r="R86" s="142">
        <v>7.9</v>
      </c>
      <c r="S86" s="107" t="str">
        <f ca="1">INDEX(tkCompany!tkCompany,MATCH(B86,OFFSET(tkCompany!tkCompany,0,tkCompany!$A$1-1,,1),0),tkCompany!$A$7)</f>
        <v>UP</v>
      </c>
      <c r="T86" s="107" t="str">
        <f ca="1">INDEX(tkCompany!tkCompany,MATCH(B86,OFFSET(tkCompany!tkCompany,0,tkCompany!$A$1-1,,1),0),tkCompany!$A$8)</f>
        <v>UP</v>
      </c>
      <c r="U86" s="127">
        <f ca="1">INDEX(tkCompany!tkCompany,MATCH(B86,OFFSET(tkCompany!tkCompany,0,tkCompany!$A$1-1,,1),0),tkCompany!$A$9)</f>
        <v>9.300000190734863</v>
      </c>
      <c r="V86" s="137">
        <f ca="1">INDEX(tkCompany!tkCompany,MATCH(B86,OFFSET(tkCompany!tkCompany,0,tkCompany!$A$1-1,,1),0),tkCompany!$A$15)</f>
        <v>1.25</v>
      </c>
      <c r="W86" s="168">
        <f>V86/H86</f>
        <v>0.05256517930640689</v>
      </c>
      <c r="X86" s="110">
        <f ca="1">INDEX(TSCompany!tSCompany,MATCH(B86,OFFSET(TSCompany!tSCompany,0,TSCompany!$A$1-1,,1),0),TSCompany!$A$2)</f>
        <v>1.600000023841858</v>
      </c>
      <c r="Y86" s="110">
        <f ca="1">INDEX(TSCompany!tSCompany,MATCH(B86,OFFSET(TSCompany!tSCompany,0,TSCompany!$A$1-1,,1),0),TSCompany!$A$5)</f>
        <v>52</v>
      </c>
      <c r="Z86" s="110">
        <f ca="1">INDEX(TSCompany!tSCompany,MATCH(B86,OFFSET(TSCompany!tSCompany,0,TSCompany!$A$1-1,,1),0),TSCompany!$A$3)</f>
        <v>12.039999961853027</v>
      </c>
      <c r="AA86" s="69">
        <v>38625</v>
      </c>
      <c r="AC86" s="118">
        <f t="shared" si="21"/>
        <v>0</v>
      </c>
      <c r="AD86" s="118">
        <f t="shared" si="22"/>
        <v>0</v>
      </c>
      <c r="AE86" s="118" t="str">
        <f t="shared" si="23"/>
        <v>Hold</v>
      </c>
      <c r="AF86" s="118" t="str">
        <f t="shared" si="4"/>
        <v>Hold</v>
      </c>
      <c r="AG86" s="116">
        <f>AVERAGE(K86,Z86)*0.97</f>
        <v>19.0677747964859</v>
      </c>
      <c r="AH86" s="120" t="str">
        <f t="shared" si="7"/>
        <v>Hold</v>
      </c>
      <c r="AK86" s="110" t="e">
        <f ca="1">INDEX([0]!TS,MATCH(O86,OFFSET([0]!TS,0,#REF!-1,,1),0),#REF!)</f>
        <v>#REF!</v>
      </c>
      <c r="AL86" s="110" t="e">
        <f ca="1">INDEX([0]!TS,MATCH(O86,OFFSET([0]!TS,0,#REF!-1,,1),0),#REF!)</f>
        <v>#REF!</v>
      </c>
      <c r="AM86" s="157" t="e">
        <f ca="1">INDEX([0]!TS,MATCH(B86,OFFSET([0]!TS,0,#REF!-1,,1),0),#REF!)</f>
        <v>#REF!</v>
      </c>
    </row>
    <row r="87" spans="1:39" ht="16.5" thickBot="1">
      <c r="A87" s="45" t="s">
        <v>69</v>
      </c>
      <c r="B87" s="30" t="s">
        <v>43</v>
      </c>
      <c r="C87" s="31">
        <f ca="1">INDEX(tkCompany!tkCompany,MATCH(B87,OFFSET(tkCompany!tkCompany,0,tkCompany!$A$1-1,,1),0),tkCompany!$A$10)</f>
        <v>38674.54524305555</v>
      </c>
      <c r="D87" s="129">
        <f>Rank!N87</f>
        <v>2777.064223523594</v>
      </c>
      <c r="E87" s="72" t="str">
        <f t="shared" si="24"/>
        <v>Hold Minus</v>
      </c>
      <c r="F87" s="121" t="str">
        <f t="shared" si="5"/>
        <v>Hold</v>
      </c>
      <c r="G87" s="32" t="str">
        <f ca="1">INDEX(tkCompany!tkCompany,MATCH(B87,OFFSET(tkCompany!tkCompany,0,tkCompany!$A$1-1,,1),0),tkCompany!$A$6)</f>
        <v>Communications Equipment</v>
      </c>
      <c r="H87" s="33">
        <f ca="1">INDEX(tkCompany!tkCompany,MATCH(B87,OFFSET(tkCompany!tkCompany,0,tkCompany!$A$1-1,,1),0),tkCompany!$A$2)</f>
        <v>17.350000381469727</v>
      </c>
      <c r="I87" s="104">
        <f ca="1">INDEX(tkCompany!tkCompany,MATCH(B87,OFFSET(tkCompany!tkCompany,0,tkCompany!$A$1-1,,1),0),tkCompany!$A$13)</f>
        <v>11.100000381469727</v>
      </c>
      <c r="J87" s="104">
        <f ca="1">INDEX(tkCompany!tkCompany,MATCH(B87,OFFSET(tkCompany!tkCompany,0,tkCompany!$A$1-1,,1),0),tkCompany!$A$11)</f>
        <v>28.600000381469727</v>
      </c>
      <c r="K87" s="106">
        <f t="shared" si="8"/>
        <v>15.475000381469727</v>
      </c>
      <c r="L87" s="106">
        <f t="shared" si="6"/>
        <v>24.225000381469727</v>
      </c>
      <c r="M87" s="55" t="str">
        <f t="shared" si="9"/>
        <v>Hold</v>
      </c>
      <c r="N87" s="100">
        <f ca="1">INDEX(tkCompany!tkCompany,MATCH(B87,OFFSET(tkCompany!tkCompany,0,tkCompany!$A$1-1,,1),0),tkCompany!$A$3)</f>
        <v>1.7999999523162842</v>
      </c>
      <c r="O87" s="101">
        <f ca="1">INDEX(tkCompany!tkCompany,MATCH(B87,OFFSET(tkCompany!tkCompany,0,tkCompany!$A$1-1,,1),0),tkCompany!$A$4)</f>
        <v>83.9024429321289</v>
      </c>
      <c r="P87" s="102">
        <f ca="1">INDEX(tkCompany!tkCompany,MATCH(B87,OFFSET(tkCompany!tkCompany,0,tkCompany!$A$1-1,,1),0),tkCompany!$A$5)</f>
        <v>11.962985038757324</v>
      </c>
      <c r="Q87" s="142">
        <v>66.9</v>
      </c>
      <c r="R87" s="142">
        <v>11.6</v>
      </c>
      <c r="S87" s="107" t="str">
        <f ca="1">INDEX(tkCompany!tkCompany,MATCH(B87,OFFSET(tkCompany!tkCompany,0,tkCompany!$A$1-1,,1),0),tkCompany!$A$7)</f>
        <v>DOWN</v>
      </c>
      <c r="T87" s="107" t="str">
        <f ca="1">INDEX(tkCompany!tkCompany,MATCH(B87,OFFSET(tkCompany!tkCompany,0,tkCompany!$A$1-1,,1),0),tkCompany!$A$8)</f>
        <v>DOWN</v>
      </c>
      <c r="U87" s="127">
        <f ca="1">INDEX(tkCompany!tkCompany,MATCH(B87,OFFSET(tkCompany!tkCompany,0,tkCompany!$A$1-1,,1),0),tkCompany!$A$9)</f>
        <v>17.200000762939453</v>
      </c>
      <c r="V87" s="137">
        <f ca="1">INDEX(tkCompany!tkCompany,MATCH(B87,OFFSET(tkCompany!tkCompany,0,tkCompany!$A$1-1,,1),0),tkCompany!$A$15)</f>
        <v>0.4309999942779541</v>
      </c>
      <c r="W87" s="168">
        <f>V87/H87</f>
        <v>0.024841497683093648</v>
      </c>
      <c r="X87" s="110">
        <f ca="1">INDEX(TSCompany!tSCompany,MATCH(B87,OFFSET(TSCompany!tSCompany,0,TSCompany!$A$1-1,,1),0),TSCompany!$A$2)</f>
        <v>1.100000023841858</v>
      </c>
      <c r="Y87" s="110">
        <f ca="1">INDEX(TSCompany!tSCompany,MATCH(B87,OFFSET(TSCompany!tSCompany,0,TSCompany!$A$1-1,,1),0),TSCompany!$A$5)</f>
        <v>70</v>
      </c>
      <c r="Z87" s="110">
        <f ca="1">INDEX(TSCompany!tSCompany,MATCH(B87,OFFSET(TSCompany!tSCompany,0,TSCompany!$A$1-1,,1),0),TSCompany!$A$3)</f>
        <v>9.390000343322754</v>
      </c>
      <c r="AA87" s="68">
        <v>38666</v>
      </c>
      <c r="AC87" s="118">
        <f t="shared" si="21"/>
        <v>0</v>
      </c>
      <c r="AD87" s="118">
        <f t="shared" si="22"/>
        <v>0</v>
      </c>
      <c r="AE87" s="118" t="str">
        <f t="shared" si="23"/>
        <v>Hold</v>
      </c>
      <c r="AF87" s="118" t="str">
        <f t="shared" si="4"/>
        <v>Hold</v>
      </c>
      <c r="AG87" s="116">
        <f>AVERAGE(K87,Z87)*0.97</f>
        <v>12.059525351524353</v>
      </c>
      <c r="AH87" s="120" t="str">
        <f t="shared" si="7"/>
        <v>Hold</v>
      </c>
      <c r="AK87" s="110" t="e">
        <f ca="1">INDEX([0]!TS,MATCH(O87,OFFSET([0]!TS,0,#REF!-1,,1),0),#REF!)</f>
        <v>#REF!</v>
      </c>
      <c r="AL87" s="110" t="e">
        <f ca="1">INDEX([0]!TS,MATCH(O87,OFFSET([0]!TS,0,#REF!-1,,1),0),#REF!)</f>
        <v>#REF!</v>
      </c>
      <c r="AM87" s="157" t="e">
        <f ca="1">INDEX([0]!TS,MATCH(B87,OFFSET([0]!TS,0,#REF!-1,,1),0),#REF!)</f>
        <v>#REF!</v>
      </c>
    </row>
    <row r="88" spans="1:39" ht="16.5" thickBot="1">
      <c r="A88" s="45" t="s">
        <v>685</v>
      </c>
      <c r="B88" s="35" t="s">
        <v>678</v>
      </c>
      <c r="C88" s="31">
        <f ca="1">INDEX(tkCompany!tkCompany,MATCH(B88,OFFSET(tkCompany!tkCompany,0,tkCompany!$A$1-1,,1),0),tkCompany!$A$10)</f>
        <v>38674.54524305555</v>
      </c>
      <c r="D88" s="129">
        <f>Rank!N88</f>
        <v>6265.494996786118</v>
      </c>
      <c r="E88" s="72" t="str">
        <f t="shared" si="24"/>
        <v>Hold</v>
      </c>
      <c r="F88" s="121" t="str">
        <f>IF(AH88="Hold","Hold",AH88)</f>
        <v>Hold</v>
      </c>
      <c r="G88" s="32" t="str">
        <f ca="1">INDEX(tkCompany!tkCompany,MATCH(B88,OFFSET(tkCompany!tkCompany,0,tkCompany!$A$1-1,,1),0),tkCompany!$A$6)</f>
        <v>Homebuilding</v>
      </c>
      <c r="H88" s="33">
        <f ca="1">INDEX(tkCompany!tkCompany,MATCH(B88,OFFSET(tkCompany!tkCompany,0,tkCompany!$A$1-1,,1),0),tkCompany!$A$2)</f>
        <v>729.4600219726562</v>
      </c>
      <c r="I88" s="104">
        <f ca="1">INDEX(tkCompany!tkCompany,MATCH(B88,OFFSET(tkCompany!tkCompany,0,tkCompany!$A$1-1,,1),0),tkCompany!$A$13)</f>
        <v>360</v>
      </c>
      <c r="J88" s="104">
        <f ca="1">INDEX(tkCompany!tkCompany,MATCH(B88,OFFSET(tkCompany!tkCompany,0,tkCompany!$A$1-1,,1),0),tkCompany!$A$11)</f>
        <v>1344.4000244140625</v>
      </c>
      <c r="K88" s="106">
        <f>I88+(J88-I88)/4</f>
        <v>606.1000061035156</v>
      </c>
      <c r="L88" s="106">
        <f>K88+2*(J88-I88)/4</f>
        <v>1098.3000183105469</v>
      </c>
      <c r="M88" s="55" t="str">
        <f>(IF(H88&lt;K88,"Buy",IF(H88&gt;L88,"Sell","Hold")))</f>
        <v>Hold</v>
      </c>
      <c r="N88" s="100">
        <f ca="1">INDEX(tkCompany!tkCompany,MATCH(B88,OFFSET(tkCompany!tkCompany,0,tkCompany!$A$1-1,,1),0),tkCompany!$A$3)</f>
        <v>1.6644290685653687</v>
      </c>
      <c r="O88" s="101">
        <f ca="1">INDEX(tkCompany!tkCompany,MATCH(B88,OFFSET(tkCompany!tkCompany,0,tkCompany!$A$1-1,,1),0),tkCompany!$A$4)</f>
        <v>121.33333587646484</v>
      </c>
      <c r="P88" s="102">
        <f ca="1">INDEX(tkCompany!tkCompany,MATCH(B88,OFFSET(tkCompany!tkCompany,0,tkCompany!$A$1-1,,1),0),tkCompany!$A$5)</f>
        <v>13.007014274597168</v>
      </c>
      <c r="Q88" s="142">
        <v>77.9</v>
      </c>
      <c r="R88" s="142">
        <v>19.9</v>
      </c>
      <c r="S88" s="107" t="str">
        <f ca="1">INDEX(tkCompany!tkCompany,MATCH(B88,OFFSET(tkCompany!tkCompany,0,tkCompany!$A$1-1,,1),0),tkCompany!$A$7)</f>
        <v>UP</v>
      </c>
      <c r="T88" s="107" t="str">
        <f ca="1">INDEX(tkCompany!tkCompany,MATCH(B88,OFFSET(tkCompany!tkCompany,0,tkCompany!$A$1-1,,1),0),tkCompany!$A$8)</f>
        <v>DOWN</v>
      </c>
      <c r="U88" s="127">
        <f ca="1">INDEX(tkCompany!tkCompany,MATCH(B88,OFFSET(tkCompany!tkCompany,0,tkCompany!$A$1-1,,1),0),tkCompany!$A$9)</f>
        <v>9.100000381469727</v>
      </c>
      <c r="V88" s="137">
        <f ca="1">INDEX(tkCompany!tkCompany,MATCH(B88,OFFSET(tkCompany!tkCompany,0,tkCompany!$A$1-1,,1),0),tkCompany!$A$15)</f>
        <v>0</v>
      </c>
      <c r="W88" s="168">
        <f>V88/H88</f>
        <v>0</v>
      </c>
      <c r="X88" s="110">
        <f ca="1">INDEX(TSCompany!tSCompany,MATCH(B88,OFFSET(TSCompany!tSCompany,0,TSCompany!$A$1-1,,1),0),TSCompany!$A$2)</f>
        <v>9.5</v>
      </c>
      <c r="Y88" s="110">
        <f ca="1">INDEX(TSCompany!tSCompany,MATCH(B88,OFFSET(TSCompany!tSCompany,0,TSCompany!$A$1-1,,1),0),TSCompany!$A$5)</f>
        <v>115</v>
      </c>
      <c r="Z88" s="110">
        <f ca="1">INDEX(TSCompany!tSCompany,MATCH(B88,OFFSET(TSCompany!tSCompany,0,TSCompany!$A$1-1,,1),0),TSCompany!$A$3)</f>
        <v>471.44000244140625</v>
      </c>
      <c r="AA88" s="69">
        <v>38668</v>
      </c>
      <c r="AC88" s="118">
        <f t="shared" si="21"/>
        <v>0</v>
      </c>
      <c r="AD88" s="118">
        <f t="shared" si="22"/>
        <v>0</v>
      </c>
      <c r="AE88" s="118" t="str">
        <f t="shared" si="23"/>
        <v>Hold</v>
      </c>
      <c r="AF88" s="118" t="str">
        <f t="shared" si="4"/>
        <v>Hold</v>
      </c>
      <c r="AG88" s="116">
        <f>AVERAGE(K88,Z88)*0.97</f>
        <v>522.6069041442871</v>
      </c>
      <c r="AH88" s="120" t="str">
        <f>IF(AF88="Buy",AG88,"Hold")</f>
        <v>Hold</v>
      </c>
      <c r="AK88" s="110" t="e">
        <f ca="1">INDEX([0]!TS,MATCH(O88,OFFSET([0]!TS,0,#REF!-1,,1),0),#REF!)</f>
        <v>#REF!</v>
      </c>
      <c r="AL88" s="110" t="e">
        <f ca="1">INDEX([0]!TS,MATCH(O88,OFFSET([0]!TS,0,#REF!-1,,1),0),#REF!)</f>
        <v>#REF!</v>
      </c>
      <c r="AM88" s="157" t="e">
        <f ca="1">INDEX([0]!TS,MATCH(B88,OFFSET([0]!TS,0,#REF!-1,,1),0),#REF!)</f>
        <v>#REF!</v>
      </c>
    </row>
    <row r="89" spans="1:39" ht="16.5" thickBot="1">
      <c r="A89" s="45" t="s">
        <v>83</v>
      </c>
      <c r="B89" s="35" t="s">
        <v>84</v>
      </c>
      <c r="C89" s="31">
        <f ca="1">INDEX(tkCompany!tkCompany,MATCH(B89,OFFSET(tkCompany!tkCompany,0,tkCompany!$A$1-1,,1),0),tkCompany!$A$10)</f>
        <v>38674.54524305555</v>
      </c>
      <c r="D89" s="129">
        <f>Rank!N89</f>
        <v>2982.251640330175</v>
      </c>
      <c r="E89" s="72" t="str">
        <f t="shared" si="24"/>
        <v>Hold</v>
      </c>
      <c r="F89" s="121" t="str">
        <f t="shared" si="5"/>
        <v>Hold</v>
      </c>
      <c r="G89" s="32" t="str">
        <f ca="1">INDEX(tkCompany!tkCompany,MATCH(B89,OFFSET(tkCompany!tkCompany,0,tkCompany!$A$1-1,,1),0),tkCompany!$A$6)</f>
        <v>Advertising</v>
      </c>
      <c r="H89" s="33">
        <f ca="1">INDEX(tkCompany!tkCompany,MATCH(B89,OFFSET(tkCompany!tkCompany,0,tkCompany!$A$1-1,,1),0),tkCompany!$A$2)</f>
        <v>81.19000244140625</v>
      </c>
      <c r="I89" s="104">
        <f ca="1">INDEX(tkCompany!tkCompany,MATCH(B89,OFFSET(tkCompany!tkCompany,0,tkCompany!$A$1-1,,1),0),tkCompany!$A$13)</f>
        <v>67.80000305175781</v>
      </c>
      <c r="J89" s="104">
        <f ca="1">INDEX(tkCompany!tkCompany,MATCH(B89,OFFSET(tkCompany!tkCompany,0,tkCompany!$A$1-1,,1),0),tkCompany!$A$11)</f>
        <v>128</v>
      </c>
      <c r="K89" s="106">
        <f t="shared" si="8"/>
        <v>82.85000228881836</v>
      </c>
      <c r="L89" s="106">
        <f t="shared" si="6"/>
        <v>112.95000076293945</v>
      </c>
      <c r="M89" s="55" t="str">
        <f t="shared" si="9"/>
        <v>Buy</v>
      </c>
      <c r="N89" s="100">
        <f ca="1">INDEX(tkCompany!tkCompany,MATCH(B89,OFFSET(tkCompany!tkCompany,0,tkCompany!$A$1-1,,1),0),tkCompany!$A$3)</f>
        <v>3.4958925247192383</v>
      </c>
      <c r="O89" s="101">
        <f ca="1">INDEX(tkCompany!tkCompany,MATCH(B89,OFFSET(tkCompany!tkCompany,0,tkCompany!$A$1-1,,1),0),tkCompany!$A$4)</f>
        <v>77.64228057861328</v>
      </c>
      <c r="P89" s="102">
        <f ca="1">INDEX(tkCompany!tkCompany,MATCH(B89,OFFSET(tkCompany!tkCompany,0,tkCompany!$A$1-1,,1),0),tkCompany!$A$5)</f>
        <v>10.882118225097656</v>
      </c>
      <c r="Q89" s="142">
        <v>68.9</v>
      </c>
      <c r="R89" s="142">
        <v>11.5</v>
      </c>
      <c r="S89" s="107" t="str">
        <f ca="1">INDEX(tkCompany!tkCompany,MATCH(B89,OFFSET(tkCompany!tkCompany,0,tkCompany!$A$1-1,,1),0),tkCompany!$A$7)</f>
        <v>DOWN</v>
      </c>
      <c r="T89" s="107" t="str">
        <f ca="1">INDEX(tkCompany!tkCompany,MATCH(B89,OFFSET(tkCompany!tkCompany,0,tkCompany!$A$1-1,,1),0),tkCompany!$A$8)</f>
        <v>DOWN</v>
      </c>
      <c r="U89" s="127">
        <f ca="1">INDEX(tkCompany!tkCompany,MATCH(B89,OFFSET(tkCompany!tkCompany,0,tkCompany!$A$1-1,,1),0),tkCompany!$A$9)</f>
        <v>19.100000381469727</v>
      </c>
      <c r="V89" s="137">
        <f ca="1">INDEX(tkCompany!tkCompany,MATCH(B89,OFFSET(tkCompany!tkCompany,0,tkCompany!$A$1-1,,1),0),tkCompany!$A$15)</f>
        <v>0.8999999761581421</v>
      </c>
      <c r="W89" s="168">
        <f>V89/H89</f>
        <v>0.011085108376584421</v>
      </c>
      <c r="X89" s="110">
        <f ca="1">INDEX(TSCompany!tSCompany,MATCH(B89,OFFSET(TSCompany!tSCompany,0,TSCompany!$A$1-1,,1),0),TSCompany!$A$2)</f>
        <v>2.5999999046325684</v>
      </c>
      <c r="Y89" s="110">
        <f ca="1">INDEX(TSCompany!tSCompany,MATCH(B89,OFFSET(TSCompany!tSCompany,0,TSCompany!$A$1-1,,1),0),TSCompany!$A$5)</f>
        <v>82</v>
      </c>
      <c r="Z89" s="110">
        <f ca="1">INDEX(TSCompany!tSCompany,MATCH(B89,OFFSET(TSCompany!tSCompany,0,TSCompany!$A$1-1,,1),0),TSCompany!$A$3)</f>
        <v>62.22999954223633</v>
      </c>
      <c r="AA89" s="69">
        <v>38669</v>
      </c>
      <c r="AC89" s="118">
        <f t="shared" si="21"/>
        <v>0</v>
      </c>
      <c r="AD89" s="118">
        <f t="shared" si="22"/>
        <v>0</v>
      </c>
      <c r="AE89" s="118" t="str">
        <f t="shared" si="23"/>
        <v>Hold</v>
      </c>
      <c r="AF89" s="118" t="str">
        <f t="shared" si="4"/>
        <v>Hold</v>
      </c>
      <c r="AG89" s="116">
        <f>AVERAGE(K89,Z89)*0.97</f>
        <v>70.36380088806152</v>
      </c>
      <c r="AH89" s="120" t="str">
        <f t="shared" si="7"/>
        <v>Hold</v>
      </c>
      <c r="AK89" s="110" t="e">
        <f ca="1">INDEX([0]!TS,MATCH(O89,OFFSET([0]!TS,0,#REF!-1,,1),0),#REF!)</f>
        <v>#REF!</v>
      </c>
      <c r="AL89" s="110" t="e">
        <f ca="1">INDEX([0]!TS,MATCH(O89,OFFSET([0]!TS,0,#REF!-1,,1),0),#REF!)</f>
        <v>#REF!</v>
      </c>
      <c r="AM89" s="157" t="e">
        <f ca="1">INDEX([0]!TS,MATCH(B89,OFFSET([0]!TS,0,#REF!-1,,1),0),#REF!)</f>
        <v>#REF!</v>
      </c>
    </row>
    <row r="90" spans="1:39" ht="16.5" thickBot="1">
      <c r="A90" s="45" t="s">
        <v>109</v>
      </c>
      <c r="B90" s="35" t="s">
        <v>78</v>
      </c>
      <c r="C90" s="31">
        <f ca="1">INDEX(tkCompany!tkCompany,MATCH(B90,OFFSET(tkCompany!tkCompany,0,tkCompany!$A$1-1,,1),0),tkCompany!$A$10)</f>
        <v>38674.54524305555</v>
      </c>
      <c r="D90" s="129">
        <f>Rank!N90</f>
        <v>4680.198434591293</v>
      </c>
      <c r="E90" s="72" t="str">
        <f t="shared" si="24"/>
        <v>Hold</v>
      </c>
      <c r="F90" s="121" t="str">
        <f t="shared" si="5"/>
        <v>Hold</v>
      </c>
      <c r="G90" s="32" t="str">
        <f ca="1">INDEX(tkCompany!tkCompany,MATCH(B90,OFFSET(tkCompany!tkCompany,0,tkCompany!$A$1-1,,1),0),tkCompany!$A$6)</f>
        <v>Automotive Retail</v>
      </c>
      <c r="H90" s="33">
        <f ca="1">INDEX(tkCompany!tkCompany,MATCH(B90,OFFSET(tkCompany!tkCompany,0,tkCompany!$A$1-1,,1),0),tkCompany!$A$2)</f>
        <v>30.729999542236328</v>
      </c>
      <c r="I90" s="104">
        <f ca="1">INDEX(tkCompany!tkCompany,MATCH(B90,OFFSET(tkCompany!tkCompany,0,tkCompany!$A$1-1,,1),0),tkCompany!$A$13)</f>
        <v>16.799999237060547</v>
      </c>
      <c r="J90" s="104">
        <f ca="1">INDEX(tkCompany!tkCompany,MATCH(B90,OFFSET(tkCompany!tkCompany,0,tkCompany!$A$1-1,,1),0),tkCompany!$A$11)</f>
        <v>48</v>
      </c>
      <c r="K90" s="106">
        <f t="shared" si="8"/>
        <v>24.59999942779541</v>
      </c>
      <c r="L90" s="106">
        <f t="shared" si="6"/>
        <v>40.19999980926514</v>
      </c>
      <c r="M90" s="55" t="str">
        <f t="shared" si="9"/>
        <v>Hold</v>
      </c>
      <c r="N90" s="100">
        <f ca="1">INDEX(tkCompany!tkCompany,MATCH(B90,OFFSET(tkCompany!tkCompany,0,tkCompany!$A$1-1,,1),0),tkCompany!$A$3)</f>
        <v>1.2397702932357788</v>
      </c>
      <c r="O90" s="101">
        <f ca="1">INDEX(tkCompany!tkCompany,MATCH(B90,OFFSET(tkCompany!tkCompany,0,tkCompany!$A$1-1,,1),0),tkCompany!$A$4)</f>
        <v>122.05127716064453</v>
      </c>
      <c r="P90" s="102">
        <f ca="1">INDEX(tkCompany!tkCompany,MATCH(B90,OFFSET(tkCompany!tkCompany,0,tkCompany!$A$1-1,,1),0),tkCompany!$A$5)</f>
        <v>9.32909107208252</v>
      </c>
      <c r="Q90" s="142">
        <v>79.3</v>
      </c>
      <c r="R90" s="142">
        <v>10.2</v>
      </c>
      <c r="S90" s="107" t="str">
        <f ca="1">INDEX(tkCompany!tkCompany,MATCH(B90,OFFSET(tkCompany!tkCompany,0,tkCompany!$A$1-1,,1),0),tkCompany!$A$7)</f>
        <v>UP</v>
      </c>
      <c r="T90" s="107" t="str">
        <f ca="1">INDEX(tkCompany!tkCompany,MATCH(B90,OFFSET(tkCompany!tkCompany,0,tkCompany!$A$1-1,,1),0),tkCompany!$A$8)</f>
        <v>EVEN</v>
      </c>
      <c r="U90" s="127">
        <f ca="1">INDEX(tkCompany!tkCompany,MATCH(B90,OFFSET(tkCompany!tkCompany,0,tkCompany!$A$1-1,,1),0),tkCompany!$A$9)</f>
        <v>23.799999237060547</v>
      </c>
      <c r="V90" s="137">
        <f ca="1">INDEX(tkCompany!tkCompany,MATCH(B90,OFFSET(tkCompany!tkCompany,0,tkCompany!$A$1-1,,1),0),tkCompany!$A$15)</f>
        <v>0</v>
      </c>
      <c r="W90" s="168">
        <f>V90/H90</f>
        <v>0</v>
      </c>
      <c r="X90" s="110">
        <f ca="1">INDEX(TSCompany!tSCompany,MATCH(B90,OFFSET(TSCompany!tSCompany,0,TSCompany!$A$1-1,,1),0),TSCompany!$A$2)</f>
        <v>6.300000190734863</v>
      </c>
      <c r="Y90" s="110">
        <f ca="1">INDEX(TSCompany!tSCompany,MATCH(B90,OFFSET(TSCompany!tSCompany,0,TSCompany!$A$1-1,,1),0),TSCompany!$A$5)</f>
        <v>117</v>
      </c>
      <c r="Z90" s="110">
        <f ca="1">INDEX(TSCompany!tSCompany,MATCH(B90,OFFSET(TSCompany!tSCompany,0,TSCompany!$A$1-1,,1),0),TSCompany!$A$3)</f>
        <v>22.209999084472656</v>
      </c>
      <c r="AA90" s="68">
        <v>38674</v>
      </c>
      <c r="AC90" s="118">
        <f aca="true" t="shared" si="25" ref="AC90:AC110">IF(E90="Hold Plus",1,0)</f>
        <v>0</v>
      </c>
      <c r="AD90" s="118">
        <f aca="true" t="shared" si="26" ref="AD90:AD110">IF(E90="Buy",1,0)</f>
        <v>0</v>
      </c>
      <c r="AE90" s="118" t="str">
        <f aca="true" t="shared" si="27" ref="AE90:AE110">IF(AC90=1,1,IF(AD90=1,1,"Hold"))</f>
        <v>Hold</v>
      </c>
      <c r="AF90" s="118" t="str">
        <f t="shared" si="4"/>
        <v>Hold</v>
      </c>
      <c r="AG90" s="116">
        <f>AVERAGE(K90,Z90)*0.97</f>
        <v>22.70284927845001</v>
      </c>
      <c r="AH90" s="120" t="str">
        <f t="shared" si="7"/>
        <v>Hold</v>
      </c>
      <c r="AK90" s="110" t="e">
        <f ca="1">INDEX([0]!TS,MATCH(O90,OFFSET([0]!TS,0,#REF!-1,,1),0),#REF!)</f>
        <v>#REF!</v>
      </c>
      <c r="AL90" s="110" t="e">
        <f ca="1">INDEX([0]!TS,MATCH(O90,OFFSET([0]!TS,0,#REF!-1,,1),0),#REF!)</f>
        <v>#REF!</v>
      </c>
      <c r="AM90" s="157" t="e">
        <f ca="1">INDEX([0]!TS,MATCH(B90,OFFSET([0]!TS,0,#REF!-1,,1),0),#REF!)</f>
        <v>#REF!</v>
      </c>
    </row>
    <row r="91" spans="1:39" ht="16.5" thickBot="1">
      <c r="A91" s="45" t="s">
        <v>691</v>
      </c>
      <c r="B91" s="35" t="s">
        <v>690</v>
      </c>
      <c r="C91" s="31">
        <f ca="1">INDEX(tkCompany!tkCompany,MATCH(B91,OFFSET(tkCompany!tkCompany,0,tkCompany!$A$1-1,,1),0),tkCompany!$A$10)</f>
        <v>38674.54525462963</v>
      </c>
      <c r="D91" s="129">
        <f>Rank!N91</f>
        <v>5250.656175613403</v>
      </c>
      <c r="E91" s="72" t="str">
        <f t="shared" si="24"/>
        <v>Hold</v>
      </c>
      <c r="F91" s="121" t="str">
        <f>IF(AH91="Hold","Hold",AH91)</f>
        <v>Hold</v>
      </c>
      <c r="G91" s="32" t="str">
        <f ca="1">INDEX(tkCompany!tkCompany,MATCH(B91,OFFSET(tkCompany!tkCompany,0,tkCompany!$A$1-1,,1),0),tkCompany!$A$6)</f>
        <v>Apparel Retail</v>
      </c>
      <c r="H91" s="33">
        <f ca="1">INDEX(tkCompany!tkCompany,MATCH(B91,OFFSET(tkCompany!tkCompany,0,tkCompany!$A$1-1,,1),0),tkCompany!$A$2)</f>
        <v>26.156999588012695</v>
      </c>
      <c r="I91" s="104">
        <f ca="1">INDEX(tkCompany!tkCompany,MATCH(B91,OFFSET(tkCompany!tkCompany,0,tkCompany!$A$1-1,,1),0),tkCompany!$A$13)</f>
        <v>16.100000381469727</v>
      </c>
      <c r="J91" s="104">
        <f ca="1">INDEX(tkCompany!tkCompany,MATCH(B91,OFFSET(tkCompany!tkCompany,0,tkCompany!$A$1-1,,1),0),tkCompany!$A$11)</f>
        <v>51.79999923706055</v>
      </c>
      <c r="K91" s="106">
        <f>I91+(J91-I91)/4</f>
        <v>25.02500009536743</v>
      </c>
      <c r="L91" s="106">
        <f>K91+2*(J91-I91)/4</f>
        <v>42.87499952316284</v>
      </c>
      <c r="M91" s="55" t="str">
        <f>(IF(H91&lt;K91,"Buy",IF(H91&gt;L91,"Sell","Hold")))</f>
        <v>Hold</v>
      </c>
      <c r="N91" s="100">
        <f ca="1">INDEX(tkCompany!tkCompany,MATCH(B91,OFFSET(tkCompany!tkCompany,0,tkCompany!$A$1-1,,1),0),tkCompany!$A$3)</f>
        <v>2.5497665405273438</v>
      </c>
      <c r="O91" s="101">
        <f ca="1">INDEX(tkCompany!tkCompany,MATCH(B91,OFFSET(tkCompany!tkCompany,0,tkCompany!$A$1-1,,1),0),tkCompany!$A$4)</f>
        <v>86.84210205078125</v>
      </c>
      <c r="P91" s="102">
        <f ca="1">INDEX(tkCompany!tkCompany,MATCH(B91,OFFSET(tkCompany!tkCompany,0,tkCompany!$A$1-1,,1),0),tkCompany!$A$5)</f>
        <v>14.643217086791992</v>
      </c>
      <c r="Q91" s="142">
        <v>74.7</v>
      </c>
      <c r="R91" s="142">
        <v>13.9</v>
      </c>
      <c r="S91" s="107" t="str">
        <f ca="1">INDEX(tkCompany!tkCompany,MATCH(B91,OFFSET(tkCompany!tkCompany,0,tkCompany!$A$1-1,,1),0),tkCompany!$A$7)</f>
        <v>UP</v>
      </c>
      <c r="T91" s="107" t="str">
        <f ca="1">INDEX(tkCompany!tkCompany,MATCH(B91,OFFSET(tkCompany!tkCompany,0,tkCompany!$A$1-1,,1),0),tkCompany!$A$8)</f>
        <v>UP</v>
      </c>
      <c r="U91" s="127">
        <f ca="1">INDEX(tkCompany!tkCompany,MATCH(B91,OFFSET(tkCompany!tkCompany,0,tkCompany!$A$1-1,,1),0),tkCompany!$A$9)</f>
        <v>16.5</v>
      </c>
      <c r="V91" s="137">
        <f ca="1">INDEX(tkCompany!tkCompany,MATCH(B91,OFFSET(tkCompany!tkCompany,0,tkCompany!$A$1-1,,1),0),tkCompany!$A$15)</f>
        <v>0</v>
      </c>
      <c r="W91" s="168">
        <f>V91/H91</f>
        <v>0</v>
      </c>
      <c r="X91" s="110">
        <f ca="1">INDEX(TSCompany!tSCompany,MATCH(B91,OFFSET(TSCompany!tSCompany,0,TSCompany!$A$1-1,,1),0),TSCompany!$A$2)</f>
        <v>3.200000047683716</v>
      </c>
      <c r="Y91" s="110">
        <f ca="1">INDEX(TSCompany!tSCompany,MATCH(B91,OFFSET(TSCompany!tSCompany,0,TSCompany!$A$1-1,,1),0),TSCompany!$A$5)</f>
        <v>79</v>
      </c>
      <c r="Z91" s="110">
        <f ca="1">INDEX(TSCompany!tSCompany,MATCH(B91,OFFSET(TSCompany!tSCompany,0,TSCompany!$A$1-1,,1),0),TSCompany!$A$3)</f>
        <v>29.530000686645508</v>
      </c>
      <c r="AA91" s="68">
        <v>38670</v>
      </c>
      <c r="AC91" s="118">
        <f>IF(E91="Hold Plus",1,0)</f>
        <v>0</v>
      </c>
      <c r="AD91" s="118">
        <f>IF(E91="Buy",1,0)</f>
        <v>0</v>
      </c>
      <c r="AE91" s="118" t="str">
        <f>IF(AC91=1,1,IF(AD91=1,1,"Hold"))</f>
        <v>Hold</v>
      </c>
      <c r="AF91" s="118" t="str">
        <f t="shared" si="4"/>
        <v>Hold</v>
      </c>
      <c r="AG91" s="116">
        <f>AVERAGE(K91,Z91)*0.97</f>
        <v>26.459175379276274</v>
      </c>
      <c r="AH91" s="120" t="str">
        <f>IF(AF91="Buy",AG91,"Hold")</f>
        <v>Hold</v>
      </c>
      <c r="AK91" s="110" t="e">
        <f ca="1">INDEX([0]!TS,MATCH(O91,OFFSET([0]!TS,0,#REF!-1,,1),0),#REF!)</f>
        <v>#REF!</v>
      </c>
      <c r="AL91" s="110" t="e">
        <f ca="1">INDEX([0]!TS,MATCH(O91,OFFSET([0]!TS,0,#REF!-1,,1),0),#REF!)</f>
        <v>#REF!</v>
      </c>
      <c r="AM91" s="157" t="e">
        <f ca="1">INDEX([0]!TS,MATCH(B91,OFFSET([0]!TS,0,#REF!-1,,1),0),#REF!)</f>
        <v>#REF!</v>
      </c>
    </row>
    <row r="92" spans="1:39" ht="16.5" thickBot="1">
      <c r="A92" s="45" t="s">
        <v>87</v>
      </c>
      <c r="B92" s="35" t="s">
        <v>88</v>
      </c>
      <c r="C92" s="31">
        <f ca="1">INDEX(tkCompany!tkCompany,MATCH(B92,OFFSET(tkCompany!tkCompany,0,tkCompany!$A$1-1,,1),0),tkCompany!$A$10)</f>
        <v>38674.54524305555</v>
      </c>
      <c r="D92" s="129">
        <f>Rank!N92</f>
        <v>6207.703069448471</v>
      </c>
      <c r="E92" s="72" t="str">
        <f t="shared" si="24"/>
        <v>Hold</v>
      </c>
      <c r="F92" s="121" t="str">
        <f t="shared" si="5"/>
        <v>Hold</v>
      </c>
      <c r="G92" s="32" t="str">
        <f ca="1">INDEX(tkCompany!tkCompany,MATCH(B92,OFFSET(tkCompany!tkCompany,0,tkCompany!$A$1-1,,1),0),tkCompany!$A$6)</f>
        <v>Health Care Distributors</v>
      </c>
      <c r="H92" s="33">
        <f ca="1">INDEX(tkCompany!tkCompany,MATCH(B92,OFFSET(tkCompany!tkCompany,0,tkCompany!$A$1-1,,1),0),tkCompany!$A$2)</f>
        <v>35.02000045776367</v>
      </c>
      <c r="I92" s="104">
        <f ca="1">INDEX(tkCompany!tkCompany,MATCH(B92,OFFSET(tkCompany!tkCompany,0,tkCompany!$A$1-1,,1),0),tkCompany!$A$13)</f>
        <v>21.399999618530273</v>
      </c>
      <c r="J92" s="104">
        <f ca="1">INDEX(tkCompany!tkCompany,MATCH(B92,OFFSET(tkCompany!tkCompany,0,tkCompany!$A$1-1,,1),0),tkCompany!$A$11)</f>
        <v>59.400001525878906</v>
      </c>
      <c r="K92" s="106">
        <f t="shared" si="8"/>
        <v>30.90000009536743</v>
      </c>
      <c r="L92" s="106">
        <f t="shared" si="6"/>
        <v>49.90000104904175</v>
      </c>
      <c r="M92" s="55" t="str">
        <f t="shared" si="9"/>
        <v>Hold</v>
      </c>
      <c r="N92" s="100">
        <f ca="1">INDEX(tkCompany!tkCompany,MATCH(B92,OFFSET(tkCompany!tkCompany,0,tkCompany!$A$1-1,,1),0),tkCompany!$A$3)</f>
        <v>1.790014624595642</v>
      </c>
      <c r="O92" s="101">
        <f ca="1">INDEX(tkCompany!tkCompany,MATCH(B92,OFFSET(tkCompany!tkCompany,0,tkCompany!$A$1-1,,1),0),tkCompany!$A$4)</f>
        <v>94.90909576416016</v>
      </c>
      <c r="P92" s="102">
        <f ca="1">INDEX(tkCompany!tkCompany,MATCH(B92,OFFSET(tkCompany!tkCompany,0,tkCompany!$A$1-1,,1),0),tkCompany!$A$5)</f>
        <v>11.146058082580566</v>
      </c>
      <c r="Q92" s="142">
        <v>73.5</v>
      </c>
      <c r="R92" s="142">
        <v>14.4</v>
      </c>
      <c r="S92" s="107" t="str">
        <f ca="1">INDEX(tkCompany!tkCompany,MATCH(B92,OFFSET(tkCompany!tkCompany,0,tkCompany!$A$1-1,,1),0),tkCompany!$A$7)</f>
        <v>UP</v>
      </c>
      <c r="T92" s="107" t="str">
        <f ca="1">INDEX(tkCompany!tkCompany,MATCH(B92,OFFSET(tkCompany!tkCompany,0,tkCompany!$A$1-1,,1),0),tkCompany!$A$8)</f>
        <v>EVEN</v>
      </c>
      <c r="U92" s="127">
        <f ca="1">INDEX(tkCompany!tkCompany,MATCH(B92,OFFSET(tkCompany!tkCompany,0,tkCompany!$A$1-1,,1),0),tkCompany!$A$9)</f>
        <v>26.100000381469727</v>
      </c>
      <c r="V92" s="137">
        <f ca="1">INDEX(tkCompany!tkCompany,MATCH(B92,OFFSET(tkCompany!tkCompany,0,tkCompany!$A$1-1,,1),0),tkCompany!$A$15)</f>
        <v>0</v>
      </c>
      <c r="W92" s="168">
        <f>V92/H92</f>
        <v>0</v>
      </c>
      <c r="X92" s="110">
        <f ca="1">INDEX(TSCompany!tSCompany,MATCH(B92,OFFSET(TSCompany!tSCompany,0,TSCompany!$A$1-1,,1),0),TSCompany!$A$2)</f>
        <v>6.800000190734863</v>
      </c>
      <c r="Y92" s="110">
        <f ca="1">INDEX(TSCompany!tSCompany,MATCH(B92,OFFSET(TSCompany!tSCompany,0,TSCompany!$A$1-1,,1),0),TSCompany!$A$5)</f>
        <v>107</v>
      </c>
      <c r="Z92" s="110">
        <f ca="1">INDEX(TSCompany!tSCompany,MATCH(B92,OFFSET(TSCompany!tSCompany,0,TSCompany!$A$1-1,,1),0),TSCompany!$A$3)</f>
        <v>35.189998626708984</v>
      </c>
      <c r="AA92" s="68">
        <v>38617</v>
      </c>
      <c r="AC92" s="118">
        <f t="shared" si="25"/>
        <v>0</v>
      </c>
      <c r="AD92" s="118">
        <f t="shared" si="26"/>
        <v>0</v>
      </c>
      <c r="AE92" s="118" t="str">
        <f t="shared" si="27"/>
        <v>Hold</v>
      </c>
      <c r="AF92" s="118" t="str">
        <f t="shared" si="4"/>
        <v>Hold</v>
      </c>
      <c r="AG92" s="116">
        <f>AVERAGE(K92,Z92)*0.97</f>
        <v>32.05364938020706</v>
      </c>
      <c r="AH92" s="120" t="str">
        <f t="shared" si="7"/>
        <v>Hold</v>
      </c>
      <c r="AK92" s="110" t="e">
        <f ca="1">INDEX([0]!TS,MATCH(O92,OFFSET([0]!TS,0,#REF!-1,,1),0),#REF!)</f>
        <v>#REF!</v>
      </c>
      <c r="AL92" s="110" t="e">
        <f ca="1">INDEX([0]!TS,MATCH(O92,OFFSET([0]!TS,0,#REF!-1,,1),0),#REF!)</f>
        <v>#REF!</v>
      </c>
      <c r="AM92" s="157" t="e">
        <f ca="1">INDEX([0]!TS,MATCH(B92,OFFSET([0]!TS,0,#REF!-1,,1),0),#REF!)</f>
        <v>#REF!</v>
      </c>
    </row>
    <row r="93" spans="1:39" ht="16.5" thickBot="1">
      <c r="A93" s="45" t="s">
        <v>53</v>
      </c>
      <c r="B93" s="35" t="s">
        <v>54</v>
      </c>
      <c r="C93" s="31">
        <f ca="1">INDEX(tkCompany!tkCompany,MATCH(B93,OFFSET(tkCompany!tkCompany,0,tkCompany!$A$1-1,,1),0),tkCompany!$A$10)</f>
        <v>38674.54524305555</v>
      </c>
      <c r="D93" s="129">
        <f>Rank!N93</f>
        <v>1661.891275558502</v>
      </c>
      <c r="E93" s="72" t="str">
        <f t="shared" si="24"/>
        <v>Sell</v>
      </c>
      <c r="F93" s="121" t="str">
        <f t="shared" si="5"/>
        <v>Hold</v>
      </c>
      <c r="G93" s="32" t="str">
        <f ca="1">INDEX(tkCompany!tkCompany,MATCH(B93,OFFSET(tkCompany!tkCompany,0,tkCompany!$A$1-1,,1),0),tkCompany!$A$6)</f>
        <v>Data Processing &amp; Outsourced</v>
      </c>
      <c r="H93" s="33">
        <f ca="1">INDEX(tkCompany!tkCompany,MATCH(B93,OFFSET(tkCompany!tkCompany,0,tkCompany!$A$1-1,,1),0),tkCompany!$A$2)</f>
        <v>42.5099983215332</v>
      </c>
      <c r="I93" s="104">
        <f ca="1">INDEX(tkCompany!tkCompany,MATCH(B93,OFFSET(tkCompany!tkCompany,0,tkCompany!$A$1-1,,1),0),tkCompany!$A$13)</f>
        <v>18.700000762939453</v>
      </c>
      <c r="J93" s="104">
        <f ca="1">INDEX(tkCompany!tkCompany,MATCH(B93,OFFSET(tkCompany!tkCompany,0,tkCompany!$A$1-1,,1),0),tkCompany!$A$11)</f>
        <v>54.900001525878906</v>
      </c>
      <c r="K93" s="106">
        <f t="shared" si="8"/>
        <v>27.750000953674316</v>
      </c>
      <c r="L93" s="106">
        <f t="shared" si="6"/>
        <v>45.85000133514404</v>
      </c>
      <c r="M93" s="55" t="str">
        <f t="shared" si="9"/>
        <v>Hold</v>
      </c>
      <c r="N93" s="100">
        <f ca="1">INDEX(tkCompany!tkCompany,MATCH(B93,OFFSET(tkCompany!tkCompany,0,tkCompany!$A$1-1,,1),0),tkCompany!$A$3)</f>
        <v>0.5203697681427002</v>
      </c>
      <c r="O93" s="101">
        <f ca="1">INDEX(tkCompany!tkCompany,MATCH(B93,OFFSET(tkCompany!tkCompany,0,tkCompany!$A$1-1,,1),0),tkCompany!$A$4)</f>
        <v>111.14131164550781</v>
      </c>
      <c r="P93" s="102">
        <f ca="1">INDEX(tkCompany!tkCompany,MATCH(B93,OFFSET(tkCompany!tkCompany,0,tkCompany!$A$1-1,,1),0),tkCompany!$A$5)</f>
        <v>6.695248126983643</v>
      </c>
      <c r="Q93" s="142">
        <v>84.8</v>
      </c>
      <c r="R93" s="142">
        <v>17.3</v>
      </c>
      <c r="S93" s="107" t="str">
        <f ca="1">INDEX(tkCompany!tkCompany,MATCH(B93,OFFSET(tkCompany!tkCompany,0,tkCompany!$A$1-1,,1),0),tkCompany!$A$7)</f>
        <v>DOWN</v>
      </c>
      <c r="T93" s="107" t="str">
        <f ca="1">INDEX(tkCompany!tkCompany,MATCH(B93,OFFSET(tkCompany!tkCompany,0,tkCompany!$A$1-1,,1),0),tkCompany!$A$8)</f>
        <v>DOWN</v>
      </c>
      <c r="U93" s="127">
        <f ca="1">INDEX(tkCompany!tkCompany,MATCH(B93,OFFSET(tkCompany!tkCompany,0,tkCompany!$A$1-1,,1),0),tkCompany!$A$9)</f>
        <v>40.900001525878906</v>
      </c>
      <c r="V93" s="137">
        <f ca="1">INDEX(tkCompany!tkCompany,MATCH(B93,OFFSET(tkCompany!tkCompany,0,tkCompany!$A$1-1,,1),0),tkCompany!$A$15)</f>
        <v>0.6399999856948853</v>
      </c>
      <c r="W93" s="168">
        <f>V93/H93</f>
        <v>0.015055281368258648</v>
      </c>
      <c r="X93" s="110">
        <f ca="1">INDEX(TSCompany!tSCompany,MATCH(B93,OFFSET(TSCompany!tSCompany,0,TSCompany!$A$1-1,,1),0),TSCompany!$A$2)</f>
        <v>3.200000047683716</v>
      </c>
      <c r="Y93" s="110">
        <f ca="1">INDEX(TSCompany!tSCompany,MATCH(B93,OFFSET(TSCompany!tSCompany,0,TSCompany!$A$1-1,,1),0),TSCompany!$A$5)</f>
        <v>86</v>
      </c>
      <c r="Z93" s="110">
        <f ca="1">INDEX(TSCompany!tSCompany,MATCH(B93,OFFSET(TSCompany!tSCompany,0,TSCompany!$A$1-1,,1),0),TSCompany!$A$3)</f>
        <v>19.260000228881836</v>
      </c>
      <c r="AA93" s="69">
        <v>38645</v>
      </c>
      <c r="AC93" s="118">
        <f t="shared" si="25"/>
        <v>0</v>
      </c>
      <c r="AD93" s="118">
        <f t="shared" si="26"/>
        <v>0</v>
      </c>
      <c r="AE93" s="118" t="str">
        <f t="shared" si="27"/>
        <v>Hold</v>
      </c>
      <c r="AF93" s="118" t="str">
        <f t="shared" si="4"/>
        <v>Hold</v>
      </c>
      <c r="AG93" s="116">
        <f>AVERAGE(K93,Z93)*0.97</f>
        <v>22.799850573539732</v>
      </c>
      <c r="AH93" s="120" t="str">
        <f t="shared" si="7"/>
        <v>Hold</v>
      </c>
      <c r="AK93" s="110" t="e">
        <f ca="1">INDEX([0]!TS,MATCH(O93,OFFSET([0]!TS,0,#REF!-1,,1),0),#REF!)</f>
        <v>#REF!</v>
      </c>
      <c r="AL93" s="110" t="e">
        <f ca="1">INDEX([0]!TS,MATCH(O93,OFFSET([0]!TS,0,#REF!-1,,1),0),#REF!)</f>
        <v>#REF!</v>
      </c>
      <c r="AM93" s="157" t="e">
        <f ca="1">INDEX([0]!TS,MATCH(B93,OFFSET([0]!TS,0,#REF!-1,,1),0),#REF!)</f>
        <v>#REF!</v>
      </c>
    </row>
    <row r="94" spans="1:39" ht="16.5" thickBot="1">
      <c r="A94" s="45" t="s">
        <v>435</v>
      </c>
      <c r="B94" s="35" t="s">
        <v>376</v>
      </c>
      <c r="C94" s="31">
        <f ca="1">INDEX(tkCompany!tkCompany,MATCH(B94,OFFSET(tkCompany!tkCompany,0,tkCompany!$A$1-1,,1),0),tkCompany!$A$10)</f>
        <v>38674.54525462963</v>
      </c>
      <c r="D94" s="129">
        <f>Rank!N94</f>
        <v>442.7458906173706</v>
      </c>
      <c r="E94" s="72" t="str">
        <f t="shared" si="24"/>
        <v>Sell</v>
      </c>
      <c r="F94" s="121" t="str">
        <f>IF(AH94="Hold","Hold",AH94)</f>
        <v>Hold</v>
      </c>
      <c r="G94" s="32" t="str">
        <f ca="1">INDEX(tkCompany!tkCompany,MATCH(B94,OFFSET(tkCompany!tkCompany,0,tkCompany!$A$1-1,,1),0),tkCompany!$A$6)</f>
        <v>Food Distributors</v>
      </c>
      <c r="H94" s="33">
        <f ca="1">INDEX(tkCompany!tkCompany,MATCH(B94,OFFSET(tkCompany!tkCompany,0,tkCompany!$A$1-1,,1),0),tkCompany!$A$2)</f>
        <v>28.3799991607666</v>
      </c>
      <c r="I94" s="104">
        <f ca="1">INDEX(tkCompany!tkCompany,MATCH(B94,OFFSET(tkCompany!tkCompany,0,tkCompany!$A$1-1,,1),0),tkCompany!$A$13)</f>
        <v>15.899999618530273</v>
      </c>
      <c r="J94" s="104">
        <f ca="1">INDEX(tkCompany!tkCompany,MATCH(B94,OFFSET(tkCompany!tkCompany,0,tkCompany!$A$1-1,,1),0),tkCompany!$A$11)</f>
        <v>37.79999923706055</v>
      </c>
      <c r="K94" s="106">
        <f>I94+(J94-I94)/4</f>
        <v>21.374999523162842</v>
      </c>
      <c r="L94" s="106">
        <f>K94+2*(J94-I94)/4</f>
        <v>32.32499933242798</v>
      </c>
      <c r="M94" s="55" t="str">
        <f>(IF(H94&lt;K94,"Buy",IF(H94&gt;L94,"Sell","Hold")))</f>
        <v>Hold</v>
      </c>
      <c r="N94" s="100">
        <f ca="1">INDEX(tkCompany!tkCompany,MATCH(B94,OFFSET(tkCompany!tkCompany,0,tkCompany!$A$1-1,,1),0),tkCompany!$A$3)</f>
        <v>0.754807710647583</v>
      </c>
      <c r="O94" s="101">
        <f ca="1">INDEX(tkCompany!tkCompany,MATCH(B94,OFFSET(tkCompany!tkCompany,0,tkCompany!$A$1-1,,1),0),tkCompany!$A$4)</f>
        <v>125.7510757446289</v>
      </c>
      <c r="P94" s="102">
        <f ca="1">INDEX(tkCompany!tkCompany,MATCH(B94,OFFSET(tkCompany!tkCompany,0,tkCompany!$A$1-1,,1),0),tkCompany!$A$5)</f>
        <v>5.89998197555542</v>
      </c>
      <c r="Q94" s="142">
        <v>51</v>
      </c>
      <c r="R94" s="142">
        <v>11.1</v>
      </c>
      <c r="S94" s="107" t="str">
        <f ca="1">INDEX(tkCompany!tkCompany,MATCH(B94,OFFSET(tkCompany!tkCompany,0,tkCompany!$A$1-1,,1),0),tkCompany!$A$7)</f>
        <v>EVEN</v>
      </c>
      <c r="T94" s="107" t="str">
        <f ca="1">INDEX(tkCompany!tkCompany,MATCH(B94,OFFSET(tkCompany!tkCompany,0,tkCompany!$A$1-1,,1),0),tkCompany!$A$8)</f>
        <v>DOWN</v>
      </c>
      <c r="U94" s="127">
        <f ca="1">INDEX(tkCompany!tkCompany,MATCH(B94,OFFSET(tkCompany!tkCompany,0,tkCompany!$A$1-1,,1),0),tkCompany!$A$9)</f>
        <v>29.299999237060547</v>
      </c>
      <c r="V94" s="137">
        <f ca="1">INDEX(tkCompany!tkCompany,MATCH(B94,OFFSET(tkCompany!tkCompany,0,tkCompany!$A$1-1,,1),0),tkCompany!$A$15)</f>
        <v>0</v>
      </c>
      <c r="W94" s="168">
        <f>V94/H94</f>
        <v>0</v>
      </c>
      <c r="X94" s="110">
        <f ca="1">INDEX(TSCompany!tSCompany,MATCH(B94,OFFSET(TSCompany!tSCompany,0,TSCompany!$A$1-1,,1),0),TSCompany!$A$2)</f>
        <v>2.5999999046325684</v>
      </c>
      <c r="Y94" s="110">
        <f ca="1">INDEX(TSCompany!tSCompany,MATCH(B94,OFFSET(TSCompany!tSCompany,0,TSCompany!$A$1-1,,1),0),TSCompany!$A$5)</f>
        <v>146</v>
      </c>
      <c r="Z94" s="110">
        <f ca="1">INDEX(TSCompany!tSCompany,MATCH(B94,OFFSET(TSCompany!tSCompany,0,TSCompany!$A$1-1,,1),0),TSCompany!$A$3)</f>
        <v>6.070000171661377</v>
      </c>
      <c r="AA94" s="69">
        <v>38615</v>
      </c>
      <c r="AC94" s="118">
        <f t="shared" si="25"/>
        <v>0</v>
      </c>
      <c r="AD94" s="118">
        <f t="shared" si="26"/>
        <v>0</v>
      </c>
      <c r="AE94" s="118" t="str">
        <f t="shared" si="27"/>
        <v>Hold</v>
      </c>
      <c r="AF94" s="118" t="str">
        <f t="shared" si="4"/>
        <v>Hold</v>
      </c>
      <c r="AG94" s="116">
        <f>AVERAGE(K94,Z94)*0.97</f>
        <v>13.310824851989747</v>
      </c>
      <c r="AH94" s="120" t="str">
        <f>IF(AF94="Buy",AG94,"Hold")</f>
        <v>Hold</v>
      </c>
      <c r="AK94" s="110" t="e">
        <f ca="1">INDEX([0]!TS,MATCH(O94,OFFSET([0]!TS,0,#REF!-1,,1),0),#REF!)</f>
        <v>#REF!</v>
      </c>
      <c r="AL94" s="110" t="e">
        <f ca="1">INDEX([0]!TS,MATCH(O94,OFFSET([0]!TS,0,#REF!-1,,1),0),#REF!)</f>
        <v>#REF!</v>
      </c>
      <c r="AM94" s="157" t="e">
        <f ca="1">INDEX([0]!TS,MATCH(B94,OFFSET([0]!TS,0,#REF!-1,,1),0),#REF!)</f>
        <v>#REF!</v>
      </c>
    </row>
    <row r="95" spans="1:39" ht="16.5" thickBot="1">
      <c r="A95" s="45" t="s">
        <v>624</v>
      </c>
      <c r="B95" s="35" t="s">
        <v>44</v>
      </c>
      <c r="C95" s="31">
        <f ca="1">INDEX(tkCompany!tkCompany,MATCH(B95,OFFSET(tkCompany!tkCompany,0,tkCompany!$A$1-1,,1),0),tkCompany!$A$10)</f>
        <v>38674.54524305555</v>
      </c>
      <c r="D95" s="129">
        <f>Rank!N95</f>
        <v>6098.444755595009</v>
      </c>
      <c r="E95" s="72" t="str">
        <f t="shared" si="24"/>
        <v>Hold</v>
      </c>
      <c r="F95" s="121" t="str">
        <f t="shared" si="5"/>
        <v>Hold</v>
      </c>
      <c r="G95" s="32" t="str">
        <f ca="1">INDEX(tkCompany!tkCompany,MATCH(B95,OFFSET(tkCompany!tkCompany,0,tkCompany!$A$1-1,,1),0),tkCompany!$A$6)</f>
        <v>Pharmaceuticals</v>
      </c>
      <c r="H95" s="33">
        <f ca="1">INDEX(tkCompany!tkCompany,MATCH(B95,OFFSET(tkCompany!tkCompany,0,tkCompany!$A$1-1,,1),0),tkCompany!$A$2)</f>
        <v>21.559999465942383</v>
      </c>
      <c r="I95" s="104">
        <f ca="1">INDEX(tkCompany!tkCompany,MATCH(B95,OFFSET(tkCompany!tkCompany,0,tkCompany!$A$1-1,,1),0),tkCompany!$A$13)</f>
        <v>17.799999237060547</v>
      </c>
      <c r="J95" s="104">
        <f ca="1">INDEX(tkCompany!tkCompany,MATCH(B95,OFFSET(tkCompany!tkCompany,0,tkCompany!$A$1-1,,1),0),tkCompany!$A$11)</f>
        <v>45.29999923706055</v>
      </c>
      <c r="K95" s="106">
        <f t="shared" si="8"/>
        <v>24.674999237060547</v>
      </c>
      <c r="L95" s="106">
        <f t="shared" si="6"/>
        <v>38.42499923706055</v>
      </c>
      <c r="M95" s="55" t="str">
        <f t="shared" si="9"/>
        <v>Buy</v>
      </c>
      <c r="N95" s="100">
        <f ca="1">INDEX(tkCompany!tkCompany,MATCH(B95,OFFSET(tkCompany!tkCompany,0,tkCompany!$A$1-1,,1),0),tkCompany!$A$3)</f>
        <v>6.31382942199707</v>
      </c>
      <c r="O95" s="101">
        <f ca="1">INDEX(tkCompany!tkCompany,MATCH(B95,OFFSET(tkCompany!tkCompany,0,tkCompany!$A$1-1,,1),0),tkCompany!$A$4)</f>
        <v>42.21453094482422</v>
      </c>
      <c r="P95" s="102">
        <f ca="1">INDEX(tkCompany!tkCompany,MATCH(B95,OFFSET(tkCompany!tkCompany,0,tkCompany!$A$1-1,,1),0),tkCompany!$A$5)</f>
        <v>18.43351936340332</v>
      </c>
      <c r="Q95" s="142">
        <v>76.7</v>
      </c>
      <c r="R95" s="142">
        <v>20</v>
      </c>
      <c r="S95" s="107" t="str">
        <f ca="1">INDEX(tkCompany!tkCompany,MATCH(B95,OFFSET(tkCompany!tkCompany,0,tkCompany!$A$1-1,,1),0),tkCompany!$A$7)</f>
        <v>UP</v>
      </c>
      <c r="T95" s="107" t="str">
        <f ca="1">INDEX(tkCompany!tkCompany,MATCH(B95,OFFSET(tkCompany!tkCompany,0,tkCompany!$A$1-1,,1),0),tkCompany!$A$8)</f>
        <v>DOWN</v>
      </c>
      <c r="U95" s="127">
        <f ca="1">INDEX(tkCompany!tkCompany,MATCH(B95,OFFSET(tkCompany!tkCompany,0,tkCompany!$A$1-1,,1),0),tkCompany!$A$9)</f>
        <v>12.199999809265137</v>
      </c>
      <c r="V95" s="137">
        <f ca="1">INDEX(tkCompany!tkCompany,MATCH(B95,OFFSET(tkCompany!tkCompany,0,tkCompany!$A$1-1,,1),0),tkCompany!$A$15)</f>
        <v>0.7599999904632568</v>
      </c>
      <c r="W95" s="168">
        <f>V95/H95</f>
        <v>0.03525046425273821</v>
      </c>
      <c r="X95" s="110">
        <f ca="1">INDEX(TSCompany!tSCompany,MATCH(B95,OFFSET(TSCompany!tSCompany,0,TSCompany!$A$1-1,,1),0),TSCompany!$A$2)</f>
        <v>2.0999999046325684</v>
      </c>
      <c r="Y95" s="110">
        <f ca="1">INDEX(TSCompany!tSCompany,MATCH(B95,OFFSET(TSCompany!tSCompany,0,TSCompany!$A$1-1,,1),0),TSCompany!$A$5)</f>
        <v>39</v>
      </c>
      <c r="Z95" s="110">
        <f ca="1">INDEX(TSCompany!tSCompany,MATCH(B95,OFFSET(TSCompany!tSCompany,0,TSCompany!$A$1-1,,1),0),TSCompany!$A$3)</f>
        <v>32.400001525878906</v>
      </c>
      <c r="AA95" s="69">
        <v>38643</v>
      </c>
      <c r="AC95" s="118">
        <f t="shared" si="25"/>
        <v>0</v>
      </c>
      <c r="AD95" s="118">
        <f t="shared" si="26"/>
        <v>0</v>
      </c>
      <c r="AE95" s="118" t="str">
        <f t="shared" si="27"/>
        <v>Hold</v>
      </c>
      <c r="AF95" s="118" t="str">
        <f t="shared" si="4"/>
        <v>Hold</v>
      </c>
      <c r="AG95" s="116">
        <f>AVERAGE(K95,Z95)*0.97</f>
        <v>27.681375370025634</v>
      </c>
      <c r="AH95" s="120" t="str">
        <f t="shared" si="7"/>
        <v>Hold</v>
      </c>
      <c r="AK95" s="110" t="e">
        <f ca="1">INDEX([0]!TS,MATCH(O95,OFFSET([0]!TS,0,#REF!-1,,1),0),#REF!)</f>
        <v>#REF!</v>
      </c>
      <c r="AL95" s="110" t="e">
        <f ca="1">INDEX([0]!TS,MATCH(O95,OFFSET([0]!TS,0,#REF!-1,,1),0),#REF!)</f>
        <v>#REF!</v>
      </c>
      <c r="AM95" s="157" t="e">
        <f ca="1">INDEX([0]!TS,MATCH(B95,OFFSET([0]!TS,0,#REF!-1,,1),0),#REF!)</f>
        <v>#REF!</v>
      </c>
    </row>
    <row r="96" spans="1:39" ht="16.5" thickBot="1">
      <c r="A96" s="45" t="s">
        <v>407</v>
      </c>
      <c r="B96" s="35" t="s">
        <v>408</v>
      </c>
      <c r="C96" s="31">
        <f ca="1">INDEX(tkCompany!tkCompany,MATCH(B96,OFFSET(tkCompany!tkCompany,0,tkCompany!$A$1-1,,1),0),tkCompany!$A$10)</f>
        <v>38674.54525462963</v>
      </c>
      <c r="D96" s="129">
        <f>Rank!N96</f>
        <v>1757.4393584929599</v>
      </c>
      <c r="E96" s="72" t="str">
        <f t="shared" si="24"/>
        <v>Sell</v>
      </c>
      <c r="F96" s="121" t="str">
        <f>IF(AH96="Hold","Hold",AH96)</f>
        <v>Hold</v>
      </c>
      <c r="G96" s="32" t="str">
        <f ca="1">INDEX(tkCompany!tkCompany,MATCH(B96,OFFSET(tkCompany!tkCompany,0,tkCompany!$A$1-1,,1),0),tkCompany!$A$6)</f>
        <v>Health Care Services</v>
      </c>
      <c r="H96" s="33">
        <f ca="1">INDEX(tkCompany!tkCompany,MATCH(B96,OFFSET(tkCompany!tkCompany,0,tkCompany!$A$1-1,,1),0),tkCompany!$A$2)</f>
        <v>60.65999984741211</v>
      </c>
      <c r="I96" s="104">
        <f ca="1">INDEX(tkCompany!tkCompany,MATCH(B96,OFFSET(tkCompany!tkCompany,0,tkCompany!$A$1-1,,1),0),tkCompany!$A$13)</f>
        <v>25.899999618530273</v>
      </c>
      <c r="J96" s="104">
        <f ca="1">INDEX(tkCompany!tkCompany,MATCH(B96,OFFSET(tkCompany!tkCompany,0,tkCompany!$A$1-1,,1),0),tkCompany!$A$11)</f>
        <v>83.19999694824219</v>
      </c>
      <c r="K96" s="106">
        <f>I96+(J96-I96)/4</f>
        <v>40.22499895095825</v>
      </c>
      <c r="L96" s="106">
        <f>K96+2*(J96-I96)/4</f>
        <v>68.87499761581421</v>
      </c>
      <c r="M96" s="55" t="str">
        <f>(IF(H96&lt;K96,"Buy",IF(H96&gt;L96,"Sell","Hold")))</f>
        <v>Hold</v>
      </c>
      <c r="N96" s="100">
        <f ca="1">INDEX(tkCompany!tkCompany,MATCH(B96,OFFSET(tkCompany!tkCompany,0,tkCompany!$A$1-1,,1),0),tkCompany!$A$3)</f>
        <v>0.6484463810920715</v>
      </c>
      <c r="O96" s="101">
        <f ca="1">INDEX(tkCompany!tkCompany,MATCH(B96,OFFSET(tkCompany!tkCompany,0,tkCompany!$A$1-1,,1),0),tkCompany!$A$4)</f>
        <v>101.03447723388672</v>
      </c>
      <c r="P96" s="102">
        <f ca="1">INDEX(tkCompany!tkCompany,MATCH(B96,OFFSET(tkCompany!tkCompany,0,tkCompany!$A$1-1,,1),0),tkCompany!$A$5)</f>
        <v>6.523195266723633</v>
      </c>
      <c r="Q96" s="142">
        <v>40.9</v>
      </c>
      <c r="R96" s="142">
        <v>4.1</v>
      </c>
      <c r="S96" s="107" t="str">
        <f ca="1">INDEX(tkCompany!tkCompany,MATCH(B96,OFFSET(tkCompany!tkCompany,0,tkCompany!$A$1-1,,1),0),tkCompany!$A$7)</f>
        <v>UP</v>
      </c>
      <c r="T96" s="107" t="str">
        <f ca="1">INDEX(tkCompany!tkCompany,MATCH(B96,OFFSET(tkCompany!tkCompany,0,tkCompany!$A$1-1,,1),0),tkCompany!$A$8)</f>
        <v>UP</v>
      </c>
      <c r="U96" s="127">
        <f ca="1">INDEX(tkCompany!tkCompany,MATCH(B96,OFFSET(tkCompany!tkCompany,0,tkCompany!$A$1-1,,1),0),tkCompany!$A$9)</f>
        <v>29.299999237060547</v>
      </c>
      <c r="V96" s="137">
        <f ca="1">INDEX(tkCompany!tkCompany,MATCH(B96,OFFSET(tkCompany!tkCompany,0,tkCompany!$A$1-1,,1),0),tkCompany!$A$15)</f>
        <v>0.20000000298023224</v>
      </c>
      <c r="W96" s="168">
        <f>V96/H96</f>
        <v>0.0032970656690294187</v>
      </c>
      <c r="X96" s="110">
        <f ca="1">INDEX(TSCompany!tSCompany,MATCH(B96,OFFSET(TSCompany!tSCompany,0,TSCompany!$A$1-1,,1),0),TSCompany!$A$2)</f>
        <v>3.200000047683716</v>
      </c>
      <c r="Y96" s="110">
        <f ca="1">INDEX(TSCompany!tSCompany,MATCH(B96,OFFSET(TSCompany!tSCompany,0,TSCompany!$A$1-1,,1),0),TSCompany!$A$5)</f>
        <v>100</v>
      </c>
      <c r="Z96" s="110">
        <f ca="1">INDEX(TSCompany!tSCompany,MATCH(B96,OFFSET(TSCompany!tSCompany,0,TSCompany!$A$1-1,,1),0),TSCompany!$A$3)</f>
        <v>42.459999084472656</v>
      </c>
      <c r="AA96" s="69">
        <v>38618</v>
      </c>
      <c r="AC96" s="118">
        <f t="shared" si="25"/>
        <v>0</v>
      </c>
      <c r="AD96" s="118">
        <f t="shared" si="26"/>
        <v>0</v>
      </c>
      <c r="AE96" s="118" t="str">
        <f t="shared" si="27"/>
        <v>Hold</v>
      </c>
      <c r="AF96" s="118" t="str">
        <f t="shared" si="4"/>
        <v>Hold</v>
      </c>
      <c r="AG96" s="116">
        <f>AVERAGE(K96,Z96)*0.97</f>
        <v>40.10222404718399</v>
      </c>
      <c r="AH96" s="120" t="str">
        <f>IF(AF96="Buy",AG96,"Hold")</f>
        <v>Hold</v>
      </c>
      <c r="AK96" s="110" t="e">
        <f ca="1">INDEX([0]!TS,MATCH(O96,OFFSET([0]!TS,0,#REF!-1,,1),0),#REF!)</f>
        <v>#REF!</v>
      </c>
      <c r="AL96" s="110" t="e">
        <f ca="1">INDEX([0]!TS,MATCH(O96,OFFSET([0]!TS,0,#REF!-1,,1),0),#REF!)</f>
        <v>#REF!</v>
      </c>
      <c r="AM96" s="157" t="e">
        <f ca="1">INDEX([0]!TS,MATCH(B96,OFFSET([0]!TS,0,#REF!-1,,1),0),#REF!)</f>
        <v>#REF!</v>
      </c>
    </row>
    <row r="97" spans="1:39" ht="16.5" thickBot="1">
      <c r="A97" s="45" t="s">
        <v>576</v>
      </c>
      <c r="B97" s="35" t="s">
        <v>522</v>
      </c>
      <c r="C97" s="31">
        <f ca="1">INDEX(tkCompany!tkCompany,MATCH(B97,OFFSET(tkCompany!tkCompany,0,tkCompany!$A$1-1,,1),0),tkCompany!$A$10)</f>
        <v>38674.54525462963</v>
      </c>
      <c r="D97" s="129">
        <f>Rank!N97</f>
        <v>1547.0375561345886</v>
      </c>
      <c r="E97" s="72" t="str">
        <f t="shared" si="24"/>
        <v>Sell</v>
      </c>
      <c r="F97" s="121" t="str">
        <f>IF(AH97="Hold","Hold",AH97)</f>
        <v>Hold</v>
      </c>
      <c r="G97" s="32" t="str">
        <f ca="1">INDEX(tkCompany!tkCompany,MATCH(B97,OFFSET(tkCompany!tkCompany,0,tkCompany!$A$1-1,,1),0),tkCompany!$A$6)</f>
        <v>Property &amp; Casualty Insuranc</v>
      </c>
      <c r="H97" s="33">
        <f ca="1">INDEX(tkCompany!tkCompany,MATCH(B97,OFFSET(tkCompany!tkCompany,0,tkCompany!$A$1-1,,1),0),tkCompany!$A$2)</f>
        <v>120.87000274658203</v>
      </c>
      <c r="I97" s="104">
        <f ca="1">INDEX(tkCompany!tkCompany,MATCH(B97,OFFSET(tkCompany!tkCompany,0,tkCompany!$A$1-1,,1),0),tkCompany!$A$13)</f>
        <v>77.9000015258789</v>
      </c>
      <c r="J97" s="104">
        <f ca="1">INDEX(tkCompany!tkCompany,MATCH(B97,OFFSET(tkCompany!tkCompany,0,tkCompany!$A$1-1,,1),0),tkCompany!$A$11)</f>
        <v>133</v>
      </c>
      <c r="K97" s="106">
        <f>I97+(J97-I97)/4</f>
        <v>91.67500114440918</v>
      </c>
      <c r="L97" s="106">
        <f>K97+2*(J97-I97)/4</f>
        <v>119.22500038146973</v>
      </c>
      <c r="M97" s="55" t="str">
        <f>(IF(H97&lt;K97,"Buy",IF(H97&gt;L97,"Sell","Hold")))</f>
        <v>Sell</v>
      </c>
      <c r="N97" s="100">
        <f ca="1">INDEX(tkCompany!tkCompany,MATCH(B97,OFFSET(tkCompany!tkCompany,0,tkCompany!$A$1-1,,1),0),tkCompany!$A$3)</f>
        <v>0.28228989243507385</v>
      </c>
      <c r="O97" s="101">
        <f ca="1">INDEX(tkCompany!tkCompany,MATCH(B97,OFFSET(tkCompany!tkCompany,0,tkCompany!$A$1-1,,1),0),tkCompany!$A$4)</f>
        <v>44.44444274902344</v>
      </c>
      <c r="P97" s="102">
        <f ca="1">INDEX(tkCompany!tkCompany,MATCH(B97,OFFSET(tkCompany!tkCompany,0,tkCompany!$A$1-1,,1),0),tkCompany!$A$5)</f>
        <v>2.6977460384368896</v>
      </c>
      <c r="Q97" s="142">
        <v>64</v>
      </c>
      <c r="R97" s="142">
        <v>3.7</v>
      </c>
      <c r="S97" s="107" t="str">
        <f ca="1">INDEX(tkCompany!tkCompany,MATCH(B97,OFFSET(tkCompany!tkCompany,0,tkCompany!$A$1-1,,1),0),tkCompany!$A$7)</f>
        <v>UP</v>
      </c>
      <c r="T97" s="107" t="str">
        <f ca="1">INDEX(tkCompany!tkCompany,MATCH(B97,OFFSET(tkCompany!tkCompany,0,tkCompany!$A$1-1,,1),0),tkCompany!$A$8)</f>
        <v>UP</v>
      </c>
      <c r="U97" s="127">
        <f ca="1">INDEX(tkCompany!tkCompany,MATCH(B97,OFFSET(tkCompany!tkCompany,0,tkCompany!$A$1-1,,1),0),tkCompany!$A$9)</f>
        <v>16</v>
      </c>
      <c r="V97" s="137">
        <f ca="1">INDEX(tkCompany!tkCompany,MATCH(B97,OFFSET(tkCompany!tkCompany,0,tkCompany!$A$1-1,,1),0),tkCompany!$A$15)</f>
        <v>0.11999999731779099</v>
      </c>
      <c r="W97" s="168">
        <f>V97/H97</f>
        <v>0.0009928021394140685</v>
      </c>
      <c r="X97" s="110">
        <f ca="1">INDEX(TSCompany!tSCompany,MATCH(B97,OFFSET(TSCompany!tSCompany,0,TSCompany!$A$1-1,,1),0),TSCompany!$A$2)</f>
        <v>2.5999999046325684</v>
      </c>
      <c r="Y97" s="110">
        <f ca="1">INDEX(TSCompany!tSCompany,MATCH(B97,OFFSET(TSCompany!tSCompany,0,TSCompany!$A$1-1,,1),0),TSCompany!$A$5)</f>
        <v>91</v>
      </c>
      <c r="Z97" s="110">
        <f ca="1">INDEX(TSCompany!tSCompany,MATCH(B97,OFFSET(TSCompany!tSCompany,0,TSCompany!$A$1-1,,1),0),TSCompany!$A$3)</f>
        <v>88.63999938964844</v>
      </c>
      <c r="AA97" s="69">
        <v>38640</v>
      </c>
      <c r="AC97" s="118">
        <f t="shared" si="25"/>
        <v>0</v>
      </c>
      <c r="AD97" s="118">
        <f t="shared" si="26"/>
        <v>0</v>
      </c>
      <c r="AE97" s="118" t="str">
        <f t="shared" si="27"/>
        <v>Hold</v>
      </c>
      <c r="AF97" s="118" t="str">
        <f t="shared" si="4"/>
        <v>Hold</v>
      </c>
      <c r="AG97" s="116">
        <f>AVERAGE(K97,Z97)*0.97</f>
        <v>87.45277525901794</v>
      </c>
      <c r="AH97" s="120" t="str">
        <f>IF(AF97="Buy",AG97,"Hold")</f>
        <v>Hold</v>
      </c>
      <c r="AK97" s="110" t="e">
        <f ca="1">INDEX([0]!TS,MATCH(O97,OFFSET([0]!TS,0,#REF!-1,,1),0),#REF!)</f>
        <v>#REF!</v>
      </c>
      <c r="AL97" s="110" t="e">
        <f ca="1">INDEX([0]!TS,MATCH(O97,OFFSET([0]!TS,0,#REF!-1,,1),0),#REF!)</f>
        <v>#REF!</v>
      </c>
      <c r="AM97" s="157" t="e">
        <f ca="1">INDEX([0]!TS,MATCH(B97,OFFSET([0]!TS,0,#REF!-1,,1),0),#REF!)</f>
        <v>#REF!</v>
      </c>
    </row>
    <row r="98" spans="1:39" ht="16.5" thickBot="1">
      <c r="A98" s="45" t="s">
        <v>686</v>
      </c>
      <c r="B98" s="35" t="s">
        <v>680</v>
      </c>
      <c r="C98" s="31">
        <f ca="1">INDEX(tkCompany!tkCompany,MATCH(B98,OFFSET(tkCompany!tkCompany,0,tkCompany!$A$1-1,,1),0),tkCompany!$A$10)</f>
        <v>38674.54525462963</v>
      </c>
      <c r="D98" s="129">
        <f>Rank!N98</f>
        <v>6421.4683460066335</v>
      </c>
      <c r="E98" s="72" t="str">
        <f t="shared" si="24"/>
        <v>Hold</v>
      </c>
      <c r="F98" s="121" t="str">
        <f>IF(AH98="Hold","Hold",AH98)</f>
        <v>Hold</v>
      </c>
      <c r="G98" s="32" t="str">
        <f ca="1">INDEX(tkCompany!tkCompany,MATCH(B98,OFFSET(tkCompany!tkCompany,0,tkCompany!$A$1-1,,1),0),tkCompany!$A$6)</f>
        <v>Homebuilding</v>
      </c>
      <c r="H98" s="33">
        <f ca="1">INDEX(tkCompany!tkCompany,MATCH(B98,OFFSET(tkCompany!tkCompany,0,tkCompany!$A$1-1,,1),0),tkCompany!$A$2)</f>
        <v>40.720001220703125</v>
      </c>
      <c r="I98" s="104">
        <f ca="1">INDEX(tkCompany!tkCompany,MATCH(B98,OFFSET(tkCompany!tkCompany,0,tkCompany!$A$1-1,,1),0),tkCompany!$A$13)</f>
        <v>21</v>
      </c>
      <c r="J98" s="104">
        <f ca="1">INDEX(tkCompany!tkCompany,MATCH(B98,OFFSET(tkCompany!tkCompany,0,tkCompany!$A$1-1,,1),0),tkCompany!$A$11)</f>
        <v>63.099998474121094</v>
      </c>
      <c r="K98" s="106">
        <f>I98+(J98-I98)/4</f>
        <v>31.524999618530273</v>
      </c>
      <c r="L98" s="106">
        <f>K98+2*(J98-I98)/4</f>
        <v>52.57499885559082</v>
      </c>
      <c r="M98" s="55" t="str">
        <f>(IF(H98&lt;K98,"Buy",IF(H98&gt;L98,"Sell","Hold")))</f>
        <v>Hold</v>
      </c>
      <c r="N98" s="100">
        <f ca="1">INDEX(tkCompany!tkCompany,MATCH(B98,OFFSET(tkCompany!tkCompany,0,tkCompany!$A$1-1,,1),0),tkCompany!$A$3)</f>
        <v>1.1348881721496582</v>
      </c>
      <c r="O98" s="101">
        <f ca="1">INDEX(tkCompany!tkCompany,MATCH(B98,OFFSET(tkCompany!tkCompany,0,tkCompany!$A$1-1,,1),0),tkCompany!$A$4)</f>
        <v>122.72727966308594</v>
      </c>
      <c r="P98" s="102">
        <f ca="1">INDEX(tkCompany!tkCompany,MATCH(B98,OFFSET(tkCompany!tkCompany,0,tkCompany!$A$1-1,,1),0),tkCompany!$A$5)</f>
        <v>9.480171203613281</v>
      </c>
      <c r="Q98" s="142">
        <v>72</v>
      </c>
      <c r="R98" s="142">
        <v>11.8</v>
      </c>
      <c r="S98" s="107" t="str">
        <f ca="1">INDEX(tkCompany!tkCompany,MATCH(B98,OFFSET(tkCompany!tkCompany,0,tkCompany!$A$1-1,,1),0),tkCompany!$A$7)</f>
        <v>UP</v>
      </c>
      <c r="T98" s="107" t="str">
        <f ca="1">INDEX(tkCompany!tkCompany,MATCH(B98,OFFSET(tkCompany!tkCompany,0,tkCompany!$A$1-1,,1),0),tkCompany!$A$8)</f>
        <v>UP</v>
      </c>
      <c r="U98" s="127">
        <f ca="1">INDEX(tkCompany!tkCompany,MATCH(B98,OFFSET(tkCompany!tkCompany,0,tkCompany!$A$1-1,,1),0),tkCompany!$A$9)</f>
        <v>8.100000381469727</v>
      </c>
      <c r="V98" s="137">
        <f ca="1">INDEX(tkCompany!tkCompany,MATCH(B98,OFFSET(tkCompany!tkCompany,0,tkCompany!$A$1-1,,1),0),tkCompany!$A$15)</f>
        <v>0.1599999964237213</v>
      </c>
      <c r="W98" s="168">
        <f>V98/H98</f>
        <v>0.003929272878861631</v>
      </c>
      <c r="X98" s="110">
        <f ca="1">INDEX(TSCompany!tSCompany,MATCH(B98,OFFSET(TSCompany!tSCompany,0,TSCompany!$A$1-1,,1),0),TSCompany!$A$2)</f>
        <v>7.900000095367432</v>
      </c>
      <c r="Y98" s="110">
        <f ca="1">INDEX(TSCompany!tSCompany,MATCH(B98,OFFSET(TSCompany!tSCompany,0,TSCompany!$A$1-1,,1),0),TSCompany!$A$5)</f>
        <v>111</v>
      </c>
      <c r="Z98" s="110">
        <f ca="1">INDEX(TSCompany!tSCompany,MATCH(B98,OFFSET(TSCompany!tSCompany,0,TSCompany!$A$1-1,,1),0),TSCompany!$A$3)</f>
        <v>28.639999389648438</v>
      </c>
      <c r="AA98" s="69">
        <v>38670</v>
      </c>
      <c r="AC98" s="118">
        <f t="shared" si="25"/>
        <v>0</v>
      </c>
      <c r="AD98" s="118">
        <f t="shared" si="26"/>
        <v>0</v>
      </c>
      <c r="AE98" s="118" t="str">
        <f t="shared" si="27"/>
        <v>Hold</v>
      </c>
      <c r="AF98" s="118" t="str">
        <f t="shared" si="4"/>
        <v>Hold</v>
      </c>
      <c r="AG98" s="116">
        <f>AVERAGE(K98,Z98)*0.97</f>
        <v>29.180024518966675</v>
      </c>
      <c r="AH98" s="120" t="str">
        <f>IF(AF98="Buy",AG98,"Hold")</f>
        <v>Hold</v>
      </c>
      <c r="AK98" s="110" t="e">
        <f ca="1">INDEX([0]!TS,MATCH(O98,OFFSET([0]!TS,0,#REF!-1,,1),0),#REF!)</f>
        <v>#REF!</v>
      </c>
      <c r="AL98" s="110" t="e">
        <f ca="1">INDEX([0]!TS,MATCH(O98,OFFSET([0]!TS,0,#REF!-1,,1),0),#REF!)</f>
        <v>#REF!</v>
      </c>
      <c r="AM98" s="157" t="e">
        <f ca="1">INDEX([0]!TS,MATCH(B98,OFFSET([0]!TS,0,#REF!-1,,1),0),#REF!)</f>
        <v>#REF!</v>
      </c>
    </row>
    <row r="99" spans="1:39" ht="16.5" thickBot="1">
      <c r="A99" s="45" t="s">
        <v>615</v>
      </c>
      <c r="B99" s="35" t="s">
        <v>117</v>
      </c>
      <c r="C99" s="31">
        <f ca="1">INDEX(tkCompany!tkCompany,MATCH(B99,OFFSET(tkCompany!tkCompany,0,tkCompany!$A$1-1,,1),0),tkCompany!$A$10)</f>
        <v>38674.54525462963</v>
      </c>
      <c r="D99" s="129">
        <f>Rank!N99</f>
        <v>4231.82110786438</v>
      </c>
      <c r="E99" s="72" t="str">
        <f t="shared" si="24"/>
        <v>Hold</v>
      </c>
      <c r="F99" s="121" t="str">
        <f t="shared" si="5"/>
        <v>Hold</v>
      </c>
      <c r="G99" s="32" t="str">
        <f ca="1">INDEX(tkCompany!tkCompany,MATCH(B99,OFFSET(tkCompany!tkCompany,0,tkCompany!$A$1-1,,1),0),tkCompany!$A$6)</f>
        <v>Computer Storage &amp; Periphera</v>
      </c>
      <c r="H99" s="33">
        <f ca="1">INDEX(tkCompany!tkCompany,MATCH(B99,OFFSET(tkCompany!tkCompany,0,tkCompany!$A$1-1,,1),0),tkCompany!$A$2)</f>
        <v>31.790000915527344</v>
      </c>
      <c r="I99" s="104">
        <f ca="1">INDEX(tkCompany!tkCompany,MATCH(B99,OFFSET(tkCompany!tkCompany,0,tkCompany!$A$1-1,,1),0),tkCompany!$A$13)</f>
        <v>24.899999618530273</v>
      </c>
      <c r="J99" s="104">
        <f ca="1">INDEX(tkCompany!tkCompany,MATCH(B99,OFFSET(tkCompany!tkCompany,0,tkCompany!$A$1-1,,1),0),tkCompany!$A$11)</f>
        <v>51.70000076293945</v>
      </c>
      <c r="K99" s="106">
        <f t="shared" si="8"/>
        <v>31.59999990463257</v>
      </c>
      <c r="L99" s="106">
        <f t="shared" si="6"/>
        <v>45.00000047683716</v>
      </c>
      <c r="M99" s="55" t="str">
        <f t="shared" si="9"/>
        <v>Hold</v>
      </c>
      <c r="N99" s="100">
        <f ca="1">INDEX(tkCompany!tkCompany,MATCH(B99,OFFSET(tkCompany!tkCompany,0,tkCompany!$A$1-1,,1),0),tkCompany!$A$3)</f>
        <v>2.8896946907043457</v>
      </c>
      <c r="O99" s="101">
        <f ca="1">INDEX(tkCompany!tkCompany,MATCH(B99,OFFSET(tkCompany!tkCompany,0,tkCompany!$A$1-1,,1),0),tkCompany!$A$4)</f>
        <v>56.6572265625</v>
      </c>
      <c r="P99" s="102">
        <f ca="1">INDEX(tkCompany!tkCompany,MATCH(B99,OFFSET(tkCompany!tkCompany,0,tkCompany!$A$1-1,,1),0),tkCompany!$A$5)</f>
        <v>10.214821815490723</v>
      </c>
      <c r="Q99" s="142">
        <v>66</v>
      </c>
      <c r="R99" s="142">
        <v>9.7</v>
      </c>
      <c r="S99" s="107" t="str">
        <f ca="1">INDEX(tkCompany!tkCompany,MATCH(B99,OFFSET(tkCompany!tkCompany,0,tkCompany!$A$1-1,,1),0),tkCompany!$A$7)</f>
        <v>UP</v>
      </c>
      <c r="T99" s="107" t="str">
        <f ca="1">INDEX(tkCompany!tkCompany,MATCH(B99,OFFSET(tkCompany!tkCompany,0,tkCompany!$A$1-1,,1),0),tkCompany!$A$8)</f>
        <v>UP</v>
      </c>
      <c r="U99" s="127">
        <f ca="1">INDEX(tkCompany!tkCompany,MATCH(B99,OFFSET(tkCompany!tkCompany,0,tkCompany!$A$1-1,,1),0),tkCompany!$A$9)</f>
        <v>20</v>
      </c>
      <c r="V99" s="137">
        <f ca="1">INDEX(tkCompany!tkCompany,MATCH(B99,OFFSET(tkCompany!tkCompany,0,tkCompany!$A$1-1,,1),0),tkCompany!$A$15)</f>
        <v>0</v>
      </c>
      <c r="W99" s="168">
        <f>V99/H99</f>
        <v>0</v>
      </c>
      <c r="X99" s="110">
        <f ca="1">INDEX(TSCompany!tSCompany,MATCH(B99,OFFSET(TSCompany!tSCompany,0,TSCompany!$A$1-1,,1),0),TSCompany!$A$2)</f>
        <v>3.200000047683716</v>
      </c>
      <c r="Y99" s="110">
        <f ca="1">INDEX(TSCompany!tSCompany,MATCH(B99,OFFSET(TSCompany!tSCompany,0,TSCompany!$A$1-1,,1),0),TSCompany!$A$5)</f>
        <v>57</v>
      </c>
      <c r="Z99" s="110">
        <f ca="1">INDEX(TSCompany!tSCompany,MATCH(B99,OFFSET(TSCompany!tSCompany,0,TSCompany!$A$1-1,,1),0),TSCompany!$A$3)</f>
        <v>30.860000610351562</v>
      </c>
      <c r="AA99" s="69">
        <v>38627</v>
      </c>
      <c r="AC99" s="118">
        <f t="shared" si="25"/>
        <v>0</v>
      </c>
      <c r="AD99" s="118">
        <f t="shared" si="26"/>
        <v>0</v>
      </c>
      <c r="AE99" s="118" t="str">
        <f t="shared" si="27"/>
        <v>Hold</v>
      </c>
      <c r="AF99" s="118" t="str">
        <f t="shared" si="4"/>
        <v>Hold</v>
      </c>
      <c r="AG99" s="116">
        <f>AVERAGE(K99,Z99)*0.97</f>
        <v>30.293100249767303</v>
      </c>
      <c r="AH99" s="120" t="str">
        <f t="shared" si="7"/>
        <v>Hold</v>
      </c>
      <c r="AK99" s="110" t="e">
        <f ca="1">INDEX([0]!TS,MATCH(O99,OFFSET([0]!TS,0,#REF!-1,,1),0),#REF!)</f>
        <v>#REF!</v>
      </c>
      <c r="AL99" s="110" t="e">
        <f ca="1">INDEX([0]!TS,MATCH(O99,OFFSET([0]!TS,0,#REF!-1,,1),0),#REF!)</f>
        <v>#REF!</v>
      </c>
      <c r="AM99" s="157" t="e">
        <f ca="1">INDEX([0]!TS,MATCH(B99,OFFSET([0]!TS,0,#REF!-1,,1),0),#REF!)</f>
        <v>#REF!</v>
      </c>
    </row>
    <row r="100" spans="1:39" ht="16.5" thickBot="1">
      <c r="A100" s="45" t="s">
        <v>74</v>
      </c>
      <c r="B100" s="35" t="s">
        <v>45</v>
      </c>
      <c r="C100" s="31">
        <f ca="1">INDEX(tkCompany!tkCompany,MATCH(B100,OFFSET(tkCompany!tkCompany,0,tkCompany!$A$1-1,,1),0),tkCompany!$A$10)</f>
        <v>38674.54525462963</v>
      </c>
      <c r="D100" s="129">
        <f>Rank!N100</f>
        <v>3308.0248333870027</v>
      </c>
      <c r="E100" s="72" t="str">
        <f t="shared" si="24"/>
        <v>Hold</v>
      </c>
      <c r="F100" s="121" t="str">
        <f t="shared" si="5"/>
        <v>Hold</v>
      </c>
      <c r="G100" s="32" t="str">
        <f ca="1">INDEX(tkCompany!tkCompany,MATCH(B100,OFFSET(tkCompany!tkCompany,0,tkCompany!$A$1-1,,1),0),tkCompany!$A$6)</f>
        <v>Communications Equipment</v>
      </c>
      <c r="H100" s="33">
        <f ca="1">INDEX(tkCompany!tkCompany,MATCH(B100,OFFSET(tkCompany!tkCompany,0,tkCompany!$A$1-1,,1),0),tkCompany!$A$2)</f>
        <v>46.04999923706055</v>
      </c>
      <c r="I100" s="104">
        <f ca="1">INDEX(tkCompany!tkCompany,MATCH(B100,OFFSET(tkCompany!tkCompany,0,tkCompany!$A$1-1,,1),0),tkCompany!$A$13)</f>
        <v>21.399999618530273</v>
      </c>
      <c r="J100" s="104">
        <f ca="1">INDEX(tkCompany!tkCompany,MATCH(B100,OFFSET(tkCompany!tkCompany,0,tkCompany!$A$1-1,,1),0),tkCompany!$A$11)</f>
        <v>58.5</v>
      </c>
      <c r="K100" s="106">
        <f t="shared" si="8"/>
        <v>30.674999713897705</v>
      </c>
      <c r="L100" s="106">
        <f t="shared" si="6"/>
        <v>49.22499990463257</v>
      </c>
      <c r="M100" s="55" t="str">
        <f t="shared" si="9"/>
        <v>Hold</v>
      </c>
      <c r="N100" s="100">
        <f ca="1">INDEX(tkCompany!tkCompany,MATCH(B100,OFFSET(tkCompany!tkCompany,0,tkCompany!$A$1-1,,1),0),tkCompany!$A$3)</f>
        <v>0.5050710439682007</v>
      </c>
      <c r="O100" s="101">
        <f ca="1">INDEX(tkCompany!tkCompany,MATCH(B100,OFFSET(tkCompany!tkCompany,0,tkCompany!$A$1-1,,1),0),tkCompany!$A$4)</f>
        <v>118.12297821044922</v>
      </c>
      <c r="P100" s="102">
        <f ca="1">INDEX(tkCompany!tkCompany,MATCH(B100,OFFSET(tkCompany!tkCompany,0,tkCompany!$A$1-1,,1),0),tkCompany!$A$5)</f>
        <v>5.53435754776001</v>
      </c>
      <c r="Q100" s="142">
        <v>74.3</v>
      </c>
      <c r="R100" s="142">
        <v>12.9</v>
      </c>
      <c r="S100" s="107" t="str">
        <f ca="1">INDEX(tkCompany!tkCompany,MATCH(B100,OFFSET(tkCompany!tkCompany,0,tkCompany!$A$1-1,,1),0),tkCompany!$A$7)</f>
        <v>UP</v>
      </c>
      <c r="T100" s="107" t="str">
        <f ca="1">INDEX(tkCompany!tkCompany,MATCH(B100,OFFSET(tkCompany!tkCompany,0,tkCompany!$A$1-1,,1),0),tkCompany!$A$8)</f>
        <v>UP</v>
      </c>
      <c r="U100" s="127">
        <f ca="1">INDEX(tkCompany!tkCompany,MATCH(B100,OFFSET(tkCompany!tkCompany,0,tkCompany!$A$1-1,,1),0),tkCompany!$A$9)</f>
        <v>36.5</v>
      </c>
      <c r="V100" s="137">
        <f ca="1">INDEX(tkCompany!tkCompany,MATCH(B100,OFFSET(tkCompany!tkCompany,0,tkCompany!$A$1-1,,1),0),tkCompany!$A$15)</f>
        <v>0.36000001430511475</v>
      </c>
      <c r="W100" s="168">
        <f>V100/H100</f>
        <v>0.007817590016709286</v>
      </c>
      <c r="X100" s="110">
        <f ca="1">INDEX(TSCompany!tSCompany,MATCH(B100,OFFSET(TSCompany!tSCompany,0,TSCompany!$A$1-1,,1),0),TSCompany!$A$2)</f>
        <v>3.200000047683716</v>
      </c>
      <c r="Y100" s="110">
        <f ca="1">INDEX(TSCompany!tSCompany,MATCH(B100,OFFSET(TSCompany!tSCompany,0,TSCompany!$A$1-1,,1),0),TSCompany!$A$5)</f>
        <v>95</v>
      </c>
      <c r="Z100" s="110">
        <f ca="1">INDEX(TSCompany!tSCompany,MATCH(B100,OFFSET(TSCompany!tSCompany,0,TSCompany!$A$1-1,,1),0),TSCompany!$A$3)</f>
        <v>23.010000228881836</v>
      </c>
      <c r="AA100" s="69">
        <v>38672</v>
      </c>
      <c r="AC100" s="118">
        <f t="shared" si="25"/>
        <v>0</v>
      </c>
      <c r="AD100" s="118">
        <f t="shared" si="26"/>
        <v>0</v>
      </c>
      <c r="AE100" s="118" t="str">
        <f t="shared" si="27"/>
        <v>Hold</v>
      </c>
      <c r="AF100" s="118" t="str">
        <f t="shared" si="4"/>
        <v>Hold</v>
      </c>
      <c r="AG100" s="116">
        <f>AVERAGE(K100,Z100)*0.97</f>
        <v>26.037224972248076</v>
      </c>
      <c r="AH100" s="120" t="str">
        <f t="shared" si="7"/>
        <v>Hold</v>
      </c>
      <c r="AK100" s="110" t="e">
        <f ca="1">INDEX([0]!TS,MATCH(O100,OFFSET([0]!TS,0,#REF!-1,,1),0),#REF!)</f>
        <v>#REF!</v>
      </c>
      <c r="AL100" s="110" t="e">
        <f ca="1">INDEX([0]!TS,MATCH(O100,OFFSET([0]!TS,0,#REF!-1,,1),0),#REF!)</f>
        <v>#REF!</v>
      </c>
      <c r="AM100" s="157" t="e">
        <f ca="1">INDEX([0]!TS,MATCH(B100,OFFSET([0]!TS,0,#REF!-1,,1),0),#REF!)</f>
        <v>#REF!</v>
      </c>
    </row>
    <row r="101" spans="1:39" ht="16.5" thickBot="1">
      <c r="A101" s="45" t="s">
        <v>396</v>
      </c>
      <c r="B101" s="30" t="s">
        <v>395</v>
      </c>
      <c r="C101" s="31">
        <f ca="1">INDEX(tkCompany!tkCompany,MATCH(B101,OFFSET(tkCompany!tkCompany,0,tkCompany!$A$1-1,,1),0),tkCompany!$A$10)</f>
        <v>38674.54524305555</v>
      </c>
      <c r="D101" s="129">
        <f>Rank!N101</f>
        <v>2858.1111643132476</v>
      </c>
      <c r="E101" s="72" t="str">
        <f t="shared" si="24"/>
        <v>Hold</v>
      </c>
      <c r="F101" s="121" t="str">
        <f>IF(AH101="Hold","Hold",AH101)</f>
        <v>Hold</v>
      </c>
      <c r="G101" s="32" t="str">
        <f ca="1">INDEX(tkCompany!tkCompany,MATCH(B101,OFFSET(tkCompany!tkCompany,0,tkCompany!$A$1-1,,1),0),tkCompany!$A$6)</f>
        <v>Health Care Services</v>
      </c>
      <c r="H101" s="33">
        <f ca="1">INDEX(tkCompany!tkCompany,MATCH(B101,OFFSET(tkCompany!tkCompany,0,tkCompany!$A$1-1,,1),0),tkCompany!$A$2)</f>
        <v>49.37699890136719</v>
      </c>
      <c r="I101" s="104">
        <f ca="1">INDEX(tkCompany!tkCompany,MATCH(B101,OFFSET(tkCompany!tkCompany,0,tkCompany!$A$1-1,,1),0),tkCompany!$A$13)</f>
        <v>34.70000076293945</v>
      </c>
      <c r="J101" s="104">
        <f ca="1">INDEX(tkCompany!tkCompany,MATCH(B101,OFFSET(tkCompany!tkCompany,0,tkCompany!$A$1-1,,1),0),tkCompany!$A$11)</f>
        <v>82.5999984741211</v>
      </c>
      <c r="K101" s="106">
        <f>I101+(J101-I101)/4</f>
        <v>46.67500019073486</v>
      </c>
      <c r="L101" s="106">
        <f>K101+2*(J101-I101)/4</f>
        <v>70.62499904632568</v>
      </c>
      <c r="M101" s="55" t="str">
        <f>(IF(H101&lt;K101,"Buy",IF(H101&gt;L101,"Sell","Hold")))</f>
        <v>Hold</v>
      </c>
      <c r="N101" s="100">
        <f ca="1">INDEX(tkCompany!tkCompany,MATCH(B101,OFFSET(tkCompany!tkCompany,0,tkCompany!$A$1-1,,1),0),tkCompany!$A$3)</f>
        <v>2.2636098861694336</v>
      </c>
      <c r="O101" s="101">
        <f ca="1">INDEX(tkCompany!tkCompany,MATCH(B101,OFFSET(tkCompany!tkCompany,0,tkCompany!$A$1-1,,1),0),tkCompany!$A$4)</f>
        <v>89.37197875976562</v>
      </c>
      <c r="P101" s="102">
        <f ca="1">INDEX(tkCompany!tkCompany,MATCH(B101,OFFSET(tkCompany!tkCompany,0,tkCompany!$A$1-1,,1),0),tkCompany!$A$5)</f>
        <v>10.838610649108887</v>
      </c>
      <c r="Q101" s="142">
        <v>40.8</v>
      </c>
      <c r="R101" s="142">
        <v>6.3</v>
      </c>
      <c r="S101" s="107" t="str">
        <f ca="1">INDEX(tkCompany!tkCompany,MATCH(B101,OFFSET(tkCompany!tkCompany,0,tkCompany!$A$1-1,,1),0),tkCompany!$A$7)</f>
        <v>UP</v>
      </c>
      <c r="T101" s="107" t="str">
        <f ca="1">INDEX(tkCompany!tkCompany,MATCH(B101,OFFSET(tkCompany!tkCompany,0,tkCompany!$A$1-1,,1),0),tkCompany!$A$8)</f>
        <v>UP</v>
      </c>
      <c r="U101" s="127">
        <f ca="1">INDEX(tkCompany!tkCompany,MATCH(B101,OFFSET(tkCompany!tkCompany,0,tkCompany!$A$1-1,,1),0),tkCompany!$A$9)</f>
        <v>18.5</v>
      </c>
      <c r="V101" s="137">
        <f ca="1">INDEX(tkCompany!tkCompany,MATCH(B101,OFFSET(tkCompany!tkCompany,0,tkCompany!$A$1-1,,1),0),tkCompany!$A$15)</f>
        <v>0.36000001430511475</v>
      </c>
      <c r="W101" s="168">
        <f>V101/H101</f>
        <v>0.007290844367115775</v>
      </c>
      <c r="X101" s="110">
        <f ca="1">INDEX(TSCompany!tSCompany,MATCH(B101,OFFSET(TSCompany!tSCompany,0,TSCompany!$A$1-1,,1),0),TSCompany!$A$2)</f>
        <v>3.200000047683716</v>
      </c>
      <c r="Y101" s="110">
        <f ca="1">INDEX(TSCompany!tSCompany,MATCH(B101,OFFSET(TSCompany!tSCompany,0,TSCompany!$A$1-1,,1),0),TSCompany!$A$5)</f>
        <v>84</v>
      </c>
      <c r="Z101" s="110">
        <f ca="1">INDEX(TSCompany!tSCompany,MATCH(B101,OFFSET(TSCompany!tSCompany,0,TSCompany!$A$1-1,,1),0),TSCompany!$A$3)</f>
        <v>39.970001220703125</v>
      </c>
      <c r="AA101" s="68">
        <v>38661</v>
      </c>
      <c r="AC101" s="118">
        <f t="shared" si="25"/>
        <v>0</v>
      </c>
      <c r="AD101" s="118">
        <f t="shared" si="26"/>
        <v>0</v>
      </c>
      <c r="AE101" s="118" t="str">
        <f t="shared" si="27"/>
        <v>Hold</v>
      </c>
      <c r="AF101" s="118" t="str">
        <f t="shared" si="4"/>
        <v>Hold</v>
      </c>
      <c r="AG101" s="116">
        <f>AVERAGE(K101,Z101)*0.97</f>
        <v>42.02282568454742</v>
      </c>
      <c r="AH101" s="120" t="str">
        <f>IF(AF101="Buy",AG101,"Hold")</f>
        <v>Hold</v>
      </c>
      <c r="AK101" s="110" t="e">
        <f ca="1">INDEX([0]!TS,MATCH(O101,OFFSET([0]!TS,0,#REF!-1,,1),0),#REF!)</f>
        <v>#REF!</v>
      </c>
      <c r="AL101" s="110" t="e">
        <f ca="1">INDEX([0]!TS,MATCH(O101,OFFSET([0]!TS,0,#REF!-1,,1),0),#REF!)</f>
        <v>#REF!</v>
      </c>
      <c r="AM101" s="157" t="e">
        <f ca="1">INDEX([0]!TS,MATCH(B101,OFFSET([0]!TS,0,#REF!-1,,1),0),#REF!)</f>
        <v>#REF!</v>
      </c>
    </row>
    <row r="102" spans="1:39" ht="16.5" thickBot="1">
      <c r="A102" s="45" t="s">
        <v>565</v>
      </c>
      <c r="B102" s="30" t="s">
        <v>562</v>
      </c>
      <c r="C102" s="31">
        <f ca="1">INDEX(tkCompany!tkCompany,MATCH(B102,OFFSET(tkCompany!tkCompany,0,tkCompany!$A$1-1,,1),0),tkCompany!$A$10)</f>
        <v>38674.54525462963</v>
      </c>
      <c r="D102" s="129">
        <f>Rank!N102</f>
        <v>6127.872591018677</v>
      </c>
      <c r="E102" s="72" t="str">
        <f t="shared" si="24"/>
        <v>Hold</v>
      </c>
      <c r="F102" s="121" t="str">
        <f>IF(AH102="Hold","Hold",AH102)</f>
        <v>Hold</v>
      </c>
      <c r="G102" s="32" t="str">
        <f ca="1">INDEX(tkCompany!tkCompany,MATCH(B102,OFFSET(tkCompany!tkCompany,0,tkCompany!$A$1-1,,1),0),tkCompany!$A$6)</f>
        <v>Apparel, Accessories &amp; Luxur</v>
      </c>
      <c r="H102" s="33">
        <f ca="1">INDEX(tkCompany!tkCompany,MATCH(B102,OFFSET(tkCompany!tkCompany,0,tkCompany!$A$1-1,,1),0),tkCompany!$A$2)</f>
        <v>12.220000267028809</v>
      </c>
      <c r="I102" s="104">
        <f ca="1">INDEX(tkCompany!tkCompany,MATCH(B102,OFFSET(tkCompany!tkCompany,0,tkCompany!$A$1-1,,1),0),tkCompany!$A$13)</f>
        <v>7.400000095367432</v>
      </c>
      <c r="J102" s="104">
        <f ca="1">INDEX(tkCompany!tkCompany,MATCH(B102,OFFSET(tkCompany!tkCompany,0,tkCompany!$A$1-1,,1),0),tkCompany!$A$11)</f>
        <v>29.600000381469727</v>
      </c>
      <c r="K102" s="106">
        <f>I102+(J102-I102)/4</f>
        <v>12.950000166893005</v>
      </c>
      <c r="L102" s="106">
        <f>K102+2*(J102-I102)/4</f>
        <v>24.050000309944153</v>
      </c>
      <c r="M102" s="55" t="str">
        <f>(IF(H102&lt;K102,"Buy",IF(H102&gt;L102,"Sell","Hold")))</f>
        <v>Buy</v>
      </c>
      <c r="N102" s="100">
        <f ca="1">INDEX(tkCompany!tkCompany,MATCH(B102,OFFSET(tkCompany!tkCompany,0,tkCompany!$A$1-1,,1),0),tkCompany!$A$3)</f>
        <v>3.605809211730957</v>
      </c>
      <c r="O102" s="101">
        <f ca="1">INDEX(tkCompany!tkCompany,MATCH(B102,OFFSET(tkCompany!tkCompany,0,tkCompany!$A$1-1,,1),0),tkCompany!$A$4)</f>
        <v>110.07194519042969</v>
      </c>
      <c r="P102" s="102">
        <f ca="1">INDEX(tkCompany!tkCompany,MATCH(B102,OFFSET(tkCompany!tkCompany,0,tkCompany!$A$1-1,,1),0),tkCompany!$A$5)</f>
        <v>19.355958938598633</v>
      </c>
      <c r="Q102" s="142">
        <v>57</v>
      </c>
      <c r="R102" s="142">
        <v>11.9</v>
      </c>
      <c r="S102" s="107" t="str">
        <f ca="1">INDEX(tkCompany!tkCompany,MATCH(B102,OFFSET(tkCompany!tkCompany,0,tkCompany!$A$1-1,,1),0),tkCompany!$A$7)</f>
        <v>UP</v>
      </c>
      <c r="T102" s="107" t="str">
        <f ca="1">INDEX(tkCompany!tkCompany,MATCH(B102,OFFSET(tkCompany!tkCompany,0,tkCompany!$A$1-1,,1),0),tkCompany!$A$8)</f>
        <v>EVEN</v>
      </c>
      <c r="U102" s="127">
        <f ca="1">INDEX(tkCompany!tkCompany,MATCH(B102,OFFSET(tkCompany!tkCompany,0,tkCompany!$A$1-1,,1),0),tkCompany!$A$9)</f>
        <v>15.300000190734863</v>
      </c>
      <c r="V102" s="137">
        <f ca="1">INDEX(tkCompany!tkCompany,MATCH(B102,OFFSET(tkCompany!tkCompany,0,tkCompany!$A$1-1,,1),0),tkCompany!$A$15)</f>
        <v>0</v>
      </c>
      <c r="W102" s="168">
        <f>V102/H102</f>
        <v>0</v>
      </c>
      <c r="X102" s="110">
        <f ca="1">INDEX(TSCompany!tSCompany,MATCH(B102,OFFSET(TSCompany!tSCompany,0,TSCompany!$A$1-1,,1),0),TSCompany!$A$2)</f>
        <v>6.800000190734863</v>
      </c>
      <c r="Y102" s="110">
        <f ca="1">INDEX(TSCompany!tSCompany,MATCH(B102,OFFSET(TSCompany!tSCompany,0,TSCompany!$A$1-1,,1),0),TSCompany!$A$5)</f>
        <v>98</v>
      </c>
      <c r="Z102" s="110">
        <f ca="1">INDEX(TSCompany!tSCompany,MATCH(B102,OFFSET(TSCompany!tSCompany,0,TSCompany!$A$1-1,,1),0),TSCompany!$A$3)</f>
        <v>11.319999694824219</v>
      </c>
      <c r="AA102" s="68">
        <v>38643</v>
      </c>
      <c r="AC102" s="118">
        <f t="shared" si="25"/>
        <v>0</v>
      </c>
      <c r="AD102" s="118">
        <f t="shared" si="26"/>
        <v>0</v>
      </c>
      <c r="AE102" s="118" t="str">
        <f t="shared" si="27"/>
        <v>Hold</v>
      </c>
      <c r="AF102" s="118" t="str">
        <f t="shared" si="4"/>
        <v>Hold</v>
      </c>
      <c r="AG102" s="116">
        <f>AVERAGE(K102,Z102)*0.97</f>
        <v>11.770949932932853</v>
      </c>
      <c r="AH102" s="120" t="str">
        <f>IF(AF102="Buy",AG102,"Hold")</f>
        <v>Hold</v>
      </c>
      <c r="AK102" s="110" t="e">
        <f ca="1">INDEX([0]!TS,MATCH(O102,OFFSET([0]!TS,0,#REF!-1,,1),0),#REF!)</f>
        <v>#REF!</v>
      </c>
      <c r="AL102" s="110" t="e">
        <f ca="1">INDEX([0]!TS,MATCH(O102,OFFSET([0]!TS,0,#REF!-1,,1),0),#REF!)</f>
        <v>#REF!</v>
      </c>
      <c r="AM102" s="157" t="e">
        <f ca="1">INDEX([0]!TS,MATCH(B102,OFFSET([0]!TS,0,#REF!-1,,1),0),#REF!)</f>
        <v>#REF!</v>
      </c>
    </row>
    <row r="103" spans="1:39" ht="16.5" thickBot="1">
      <c r="A103" s="45" t="s">
        <v>604</v>
      </c>
      <c r="B103" s="30" t="s">
        <v>121</v>
      </c>
      <c r="C103" s="31">
        <f ca="1">INDEX(tkCompany!tkCompany,MATCH(B103,OFFSET(tkCompany!tkCompany,0,tkCompany!$A$1-1,,1),0),tkCompany!$A$10)</f>
        <v>38674.54525462963</v>
      </c>
      <c r="D103" s="129">
        <f>Rank!N103</f>
        <v>1979.0775208473206</v>
      </c>
      <c r="E103" s="72" t="str">
        <f t="shared" si="24"/>
        <v>Hold Minus</v>
      </c>
      <c r="F103" s="121" t="str">
        <f t="shared" si="5"/>
        <v>Hold</v>
      </c>
      <c r="G103" s="32" t="str">
        <f ca="1">INDEX(tkCompany!tkCompany,MATCH(B103,OFFSET(tkCompany!tkCompany,0,tkCompany!$A$1-1,,1),0),tkCompany!$A$6)</f>
        <v>Health Care Services</v>
      </c>
      <c r="H103" s="33">
        <f ca="1">INDEX(tkCompany!tkCompany,MATCH(B103,OFFSET(tkCompany!tkCompany,0,tkCompany!$A$1-1,,1),0),tkCompany!$A$2)</f>
        <v>46.97999954223633</v>
      </c>
      <c r="I103" s="104">
        <f ca="1">INDEX(tkCompany!tkCompany,MATCH(B103,OFFSET(tkCompany!tkCompany,0,tkCompany!$A$1-1,,1),0),tkCompany!$A$13)</f>
        <v>24.299999237060547</v>
      </c>
      <c r="J103" s="104">
        <f ca="1">INDEX(tkCompany!tkCompany,MATCH(B103,OFFSET(tkCompany!tkCompany,0,tkCompany!$A$1-1,,1),0),tkCompany!$A$11)</f>
        <v>84.5</v>
      </c>
      <c r="K103" s="106">
        <f t="shared" si="8"/>
        <v>39.34999942779541</v>
      </c>
      <c r="L103" s="106">
        <f t="shared" si="6"/>
        <v>69.44999980926514</v>
      </c>
      <c r="M103" s="55" t="str">
        <f t="shared" si="9"/>
        <v>Hold</v>
      </c>
      <c r="N103" s="100">
        <f ca="1">INDEX(tkCompany!tkCompany,MATCH(B103,OFFSET(tkCompany!tkCompany,0,tkCompany!$A$1-1,,1),0),tkCompany!$A$3)</f>
        <v>1.6543209552764893</v>
      </c>
      <c r="O103" s="101">
        <f ca="1">INDEX(tkCompany!tkCompany,MATCH(B103,OFFSET(tkCompany!tkCompany,0,tkCompany!$A$1-1,,1),0),tkCompany!$A$4)</f>
        <v>136.78160095214844</v>
      </c>
      <c r="P103" s="102">
        <f ca="1">INDEX(tkCompany!tkCompany,MATCH(B103,OFFSET(tkCompany!tkCompany,0,tkCompany!$A$1-1,,1),0),tkCompany!$A$5)</f>
        <v>12.457582473754883</v>
      </c>
      <c r="Q103" s="142">
        <v>62</v>
      </c>
      <c r="R103" s="142">
        <v>7.5</v>
      </c>
      <c r="S103" s="107" t="str">
        <f ca="1">INDEX(tkCompany!tkCompany,MATCH(B103,OFFSET(tkCompany!tkCompany,0,tkCompany!$A$1-1,,1),0),tkCompany!$A$7)</f>
        <v>DOWN</v>
      </c>
      <c r="T103" s="107" t="str">
        <f ca="1">INDEX(tkCompany!tkCompany,MATCH(B103,OFFSET(tkCompany!tkCompany,0,tkCompany!$A$1-1,,1),0),tkCompany!$A$8)</f>
        <v>UP</v>
      </c>
      <c r="U103" s="127">
        <f ca="1">INDEX(tkCompany!tkCompany,MATCH(B103,OFFSET(tkCompany!tkCompany,0,tkCompany!$A$1-1,,1),0),tkCompany!$A$9)</f>
        <v>23.799999237060547</v>
      </c>
      <c r="V103" s="137">
        <f ca="1">INDEX(tkCompany!tkCompany,MATCH(B103,OFFSET(tkCompany!tkCompany,0,tkCompany!$A$1-1,,1),0),tkCompany!$A$15)</f>
        <v>0</v>
      </c>
      <c r="W103" s="168">
        <f>V103/H103</f>
        <v>0</v>
      </c>
      <c r="X103" s="110">
        <f ca="1">INDEX(TSCompany!tSCompany,MATCH(B103,OFFSET(TSCompany!tSCompany,0,TSCompany!$A$1-1,,1),0),TSCompany!$A$2)</f>
        <v>3.200000047683716</v>
      </c>
      <c r="Y103" s="110">
        <f ca="1">INDEX(TSCompany!tSCompany,MATCH(B103,OFFSET(TSCompany!tSCompany,0,TSCompany!$A$1-1,,1),0),TSCompany!$A$5)</f>
        <v>128</v>
      </c>
      <c r="Z103" s="110">
        <f ca="1">INDEX(TSCompany!tSCompany,MATCH(B103,OFFSET(TSCompany!tSCompany,0,TSCompany!$A$1-1,,1),0),TSCompany!$A$3)</f>
        <v>36.529998779296875</v>
      </c>
      <c r="AA103" s="69">
        <v>38650</v>
      </c>
      <c r="AC103" s="118">
        <f t="shared" si="25"/>
        <v>0</v>
      </c>
      <c r="AD103" s="118">
        <f t="shared" si="26"/>
        <v>0</v>
      </c>
      <c r="AE103" s="118" t="str">
        <f t="shared" si="27"/>
        <v>Hold</v>
      </c>
      <c r="AF103" s="118" t="str">
        <f t="shared" si="4"/>
        <v>Hold</v>
      </c>
      <c r="AG103" s="116">
        <f>AVERAGE(K103,Z103)*0.97</f>
        <v>36.801799130439754</v>
      </c>
      <c r="AH103" s="120" t="str">
        <f t="shared" si="7"/>
        <v>Hold</v>
      </c>
      <c r="AK103" s="110" t="e">
        <f ca="1">INDEX([0]!TS,MATCH(O103,OFFSET([0]!TS,0,#REF!-1,,1),0),#REF!)</f>
        <v>#REF!</v>
      </c>
      <c r="AL103" s="110" t="e">
        <f ca="1">INDEX([0]!TS,MATCH(O103,OFFSET([0]!TS,0,#REF!-1,,1),0),#REF!)</f>
        <v>#REF!</v>
      </c>
      <c r="AM103" s="157" t="e">
        <f ca="1">INDEX([0]!TS,MATCH(B103,OFFSET([0]!TS,0,#REF!-1,,1),0),#REF!)</f>
        <v>#REF!</v>
      </c>
    </row>
    <row r="104" spans="1:39" ht="16.5" thickBot="1">
      <c r="A104" s="45" t="s">
        <v>95</v>
      </c>
      <c r="B104" s="35" t="s">
        <v>96</v>
      </c>
      <c r="C104" s="31">
        <f ca="1">INDEX(tkCompany!tkCompany,MATCH(B104,OFFSET(tkCompany!tkCompany,0,tkCompany!$A$1-1,,1),0),tkCompany!$A$10)</f>
        <v>38674.54525462963</v>
      </c>
      <c r="D104" s="129">
        <f>Rank!N104</f>
        <v>3202.577085018158</v>
      </c>
      <c r="E104" s="72" t="str">
        <f t="shared" si="24"/>
        <v>Hold</v>
      </c>
      <c r="F104" s="121" t="str">
        <f t="shared" si="5"/>
        <v>Hold</v>
      </c>
      <c r="G104" s="32" t="str">
        <f ca="1">INDEX(tkCompany!tkCompany,MATCH(B104,OFFSET(tkCompany!tkCompany,0,tkCompany!$A$1-1,,1),0),tkCompany!$A$6)</f>
        <v>Health Care Equipment</v>
      </c>
      <c r="H104" s="33">
        <f ca="1">INDEX(tkCompany!tkCompany,MATCH(B104,OFFSET(tkCompany!tkCompany,0,tkCompany!$A$1-1,,1),0),tkCompany!$A$2)</f>
        <v>42.59000015258789</v>
      </c>
      <c r="I104" s="104">
        <f ca="1">INDEX(tkCompany!tkCompany,MATCH(B104,OFFSET(tkCompany!tkCompany,0,tkCompany!$A$1-1,,1),0),tkCompany!$A$13)</f>
        <v>43</v>
      </c>
      <c r="J104" s="104">
        <f ca="1">INDEX(tkCompany!tkCompany,MATCH(B104,OFFSET(tkCompany!tkCompany,0,tkCompany!$A$1-1,,1),0),tkCompany!$A$11)</f>
        <v>51.70000076293945</v>
      </c>
      <c r="K104" s="106">
        <f t="shared" si="8"/>
        <v>45.17500019073486</v>
      </c>
      <c r="L104" s="106">
        <f t="shared" si="6"/>
        <v>49.52500057220459</v>
      </c>
      <c r="M104" s="55" t="str">
        <f t="shared" si="9"/>
        <v>Buy</v>
      </c>
      <c r="N104" s="100">
        <f ca="1">INDEX(tkCompany!tkCompany,MATCH(B104,OFFSET(tkCompany!tkCompany,0,tkCompany!$A$1-1,,1),0),tkCompany!$A$3)</f>
        <v>-22.21952247619629</v>
      </c>
      <c r="O104" s="101">
        <f ca="1">INDEX(tkCompany!tkCompany,MATCH(B104,OFFSET(tkCompany!tkCompany,0,tkCompany!$A$1-1,,1),0),tkCompany!$A$4)</f>
        <v>122.52252197265625</v>
      </c>
      <c r="P104" s="102">
        <f ca="1">INDEX(tkCompany!tkCompany,MATCH(B104,OFFSET(tkCompany!tkCompany,0,tkCompany!$A$1-1,,1),0),tkCompany!$A$5)</f>
        <v>3.952893018722534</v>
      </c>
      <c r="Q104" s="142">
        <v>66.5</v>
      </c>
      <c r="R104" s="142">
        <v>7.1</v>
      </c>
      <c r="S104" s="107" t="str">
        <f ca="1">INDEX(tkCompany!tkCompany,MATCH(B104,OFFSET(tkCompany!tkCompany,0,tkCompany!$A$1-1,,1),0),tkCompany!$A$7)</f>
        <v>DOWN</v>
      </c>
      <c r="T104" s="107" t="str">
        <f ca="1">INDEX(tkCompany!tkCompany,MATCH(B104,OFFSET(tkCompany!tkCompany,0,tkCompany!$A$1-1,,1),0),tkCompany!$A$8)</f>
        <v>DOWN</v>
      </c>
      <c r="U104" s="127">
        <f ca="1">INDEX(tkCompany!tkCompany,MATCH(B104,OFFSET(tkCompany!tkCompany,0,tkCompany!$A$1-1,,1),0),tkCompany!$A$9)</f>
        <v>40.79999923706055</v>
      </c>
      <c r="V104" s="137">
        <f ca="1">INDEX(tkCompany!tkCompany,MATCH(B104,OFFSET(tkCompany!tkCompany,0,tkCompany!$A$1-1,,1),0),tkCompany!$A$15)</f>
        <v>0</v>
      </c>
      <c r="W104" s="168">
        <f>V104/H104</f>
        <v>0</v>
      </c>
      <c r="X104" s="110">
        <f ca="1">INDEX(TSCompany!tSCompany,MATCH(B104,OFFSET(TSCompany!tSCompany,0,TSCompany!$A$1-1,,1),0),TSCompany!$A$2)</f>
        <v>10</v>
      </c>
      <c r="Y104" s="110">
        <f ca="1">INDEX(TSCompany!tSCompany,MATCH(B104,OFFSET(TSCompany!tSCompany,0,TSCompany!$A$1-1,,1),0),TSCompany!$A$5)</f>
        <v>161</v>
      </c>
      <c r="Z104" s="110">
        <f ca="1">INDEX(TSCompany!tSCompany,MATCH(B104,OFFSET(TSCompany!tSCompany,0,TSCompany!$A$1-1,,1),0),TSCompany!$A$3)</f>
        <v>30.850000381469727</v>
      </c>
      <c r="AA104" s="69">
        <v>38618</v>
      </c>
      <c r="AC104" s="118">
        <f t="shared" si="25"/>
        <v>0</v>
      </c>
      <c r="AD104" s="118">
        <f t="shared" si="26"/>
        <v>0</v>
      </c>
      <c r="AE104" s="118" t="str">
        <f t="shared" si="27"/>
        <v>Hold</v>
      </c>
      <c r="AF104" s="118" t="str">
        <f t="shared" si="4"/>
        <v>Hold</v>
      </c>
      <c r="AG104" s="116">
        <f>AVERAGE(K104,Z104)*0.97</f>
        <v>36.872125277519224</v>
      </c>
      <c r="AH104" s="120" t="str">
        <f t="shared" si="7"/>
        <v>Hold</v>
      </c>
      <c r="AK104" s="110" t="e">
        <f ca="1">INDEX([0]!TS,MATCH(O104,OFFSET([0]!TS,0,#REF!-1,,1),0),#REF!)</f>
        <v>#REF!</v>
      </c>
      <c r="AL104" s="110" t="e">
        <f ca="1">INDEX([0]!TS,MATCH(O104,OFFSET([0]!TS,0,#REF!-1,,1),0),#REF!)</f>
        <v>#REF!</v>
      </c>
      <c r="AM104" s="157" t="e">
        <f ca="1">INDEX([0]!TS,MATCH(B104,OFFSET([0]!TS,0,#REF!-1,,1),0),#REF!)</f>
        <v>#REF!</v>
      </c>
    </row>
    <row r="105" spans="1:39" ht="16.5" thickBot="1">
      <c r="A105" s="45" t="s">
        <v>570</v>
      </c>
      <c r="B105" s="35" t="s">
        <v>569</v>
      </c>
      <c r="C105" s="31">
        <f ca="1">INDEX(tkCompany!tkCompany,MATCH(B105,OFFSET(tkCompany!tkCompany,0,tkCompany!$A$1-1,,1),0),tkCompany!$A$10)</f>
        <v>38674.54525462963</v>
      </c>
      <c r="D105" s="129">
        <f>Rank!N105</f>
        <v>5619.259857961553</v>
      </c>
      <c r="E105" s="72" t="str">
        <f t="shared" si="24"/>
        <v>Hold</v>
      </c>
      <c r="F105" s="121" t="str">
        <f>IF(AH105="Hold","Hold",AH105)</f>
        <v>Hold</v>
      </c>
      <c r="G105" s="32" t="str">
        <f ca="1">INDEX(tkCompany!tkCompany,MATCH(B105,OFFSET(tkCompany!tkCompany,0,tkCompany!$A$1-1,,1),0),tkCompany!$A$6)</f>
        <v>Integrated Oil &amp; Gas</v>
      </c>
      <c r="H105" s="33">
        <f ca="1">INDEX(tkCompany!tkCompany,MATCH(B105,OFFSET(tkCompany!tkCompany,0,tkCompany!$A$1-1,,1),0),tkCompany!$A$2)</f>
        <v>61.189998626708984</v>
      </c>
      <c r="I105" s="104">
        <f ca="1">INDEX(tkCompany!tkCompany,MATCH(B105,OFFSET(tkCompany!tkCompany,0,tkCompany!$A$1-1,,1),0),tkCompany!$A$13)</f>
        <v>52.900001525878906</v>
      </c>
      <c r="J105" s="104">
        <f ca="1">INDEX(tkCompany!tkCompany,MATCH(B105,OFFSET(tkCompany!tkCompany,0,tkCompany!$A$1-1,,1),0),tkCompany!$A$11)</f>
        <v>107.80000305175781</v>
      </c>
      <c r="K105" s="106">
        <f>I105+(J105-I105)/4</f>
        <v>66.62500190734863</v>
      </c>
      <c r="L105" s="106">
        <f>K105+2*(J105-I105)/4</f>
        <v>94.07500267028809</v>
      </c>
      <c r="M105" s="55" t="str">
        <f>(IF(H105&lt;K105,"Buy",IF(H105&gt;L105,"Sell","Hold")))</f>
        <v>Buy</v>
      </c>
      <c r="N105" s="100">
        <f ca="1">INDEX(tkCompany!tkCompany,MATCH(B105,OFFSET(tkCompany!tkCompany,0,tkCompany!$A$1-1,,1),0),tkCompany!$A$3)</f>
        <v>5.622439384460449</v>
      </c>
      <c r="O105" s="101">
        <f ca="1">INDEX(tkCompany!tkCompany,MATCH(B105,OFFSET(tkCompany!tkCompany,0,tkCompany!$A$1-1,,1),0),tkCompany!$A$4)</f>
        <v>63.76811599731445</v>
      </c>
      <c r="P105" s="102">
        <f ca="1">INDEX(tkCompany!tkCompany,MATCH(B105,OFFSET(tkCompany!tkCompany,0,tkCompany!$A$1-1,,1),0),tkCompany!$A$5)</f>
        <v>15.742172241210938</v>
      </c>
      <c r="Q105" s="142">
        <v>75.5</v>
      </c>
      <c r="R105" s="142">
        <v>7.7</v>
      </c>
      <c r="S105" s="107" t="str">
        <f ca="1">INDEX(tkCompany!tkCompany,MATCH(B105,OFFSET(tkCompany!tkCompany,0,tkCompany!$A$1-1,,1),0),tkCompany!$A$7)</f>
        <v>EVEN</v>
      </c>
      <c r="T105" s="107" t="str">
        <f ca="1">INDEX(tkCompany!tkCompany,MATCH(B105,OFFSET(tkCompany!tkCompany,0,tkCompany!$A$1-1,,1),0),tkCompany!$A$8)</f>
        <v>NMF</v>
      </c>
      <c r="U105" s="127">
        <f ca="1">INDEX(tkCompany!tkCompany,MATCH(B105,OFFSET(tkCompany!tkCompany,0,tkCompany!$A$1-1,,1),0),tkCompany!$A$9)</f>
        <v>8.800000190734863</v>
      </c>
      <c r="V105" s="137">
        <f ca="1">INDEX(tkCompany!tkCompany,MATCH(B105,OFFSET(tkCompany!tkCompany,0,tkCompany!$A$1-1,,1),0),tkCompany!$A$15)</f>
        <v>3.0269999504089355</v>
      </c>
      <c r="W105" s="168">
        <f>V105/H105</f>
        <v>0.049468867761792566</v>
      </c>
      <c r="X105" s="110">
        <f ca="1">INDEX(TSCompany!tSCompany,MATCH(B105,OFFSET(TSCompany!tSCompany,0,TSCompany!$A$1-1,,1),0),TSCompany!$A$2)</f>
        <v>2.5999999046325684</v>
      </c>
      <c r="Y105" s="110">
        <f ca="1">INDEX(TSCompany!tSCompany,MATCH(B105,OFFSET(TSCompany!tSCompany,0,TSCompany!$A$1-1,,1),0),TSCompany!$A$5)</f>
        <v>56</v>
      </c>
      <c r="Z105" s="110">
        <f ca="1">INDEX(TSCompany!tSCompany,MATCH(B105,OFFSET(TSCompany!tSCompany,0,TSCompany!$A$1-1,,1),0),TSCompany!$A$3)</f>
        <v>41.2599983215332</v>
      </c>
      <c r="AA105" s="69">
        <v>38621</v>
      </c>
      <c r="AC105" s="118">
        <f t="shared" si="25"/>
        <v>0</v>
      </c>
      <c r="AD105" s="118">
        <f t="shared" si="26"/>
        <v>0</v>
      </c>
      <c r="AE105" s="118" t="str">
        <f t="shared" si="27"/>
        <v>Hold</v>
      </c>
      <c r="AF105" s="118" t="str">
        <f t="shared" si="4"/>
        <v>Hold</v>
      </c>
      <c r="AG105" s="116">
        <f>AVERAGE(K105,Z105)*0.97</f>
        <v>52.32422511100769</v>
      </c>
      <c r="AH105" s="120" t="str">
        <f>IF(AF105="Buy",AG105,"Hold")</f>
        <v>Hold</v>
      </c>
      <c r="AK105" s="110" t="e">
        <f ca="1">INDEX([0]!TS,MATCH(O105,OFFSET([0]!TS,0,#REF!-1,,1),0),#REF!)</f>
        <v>#REF!</v>
      </c>
      <c r="AL105" s="110" t="e">
        <f ca="1">INDEX([0]!TS,MATCH(O105,OFFSET([0]!TS,0,#REF!-1,,1),0),#REF!)</f>
        <v>#REF!</v>
      </c>
      <c r="AM105" s="157" t="e">
        <f ca="1">INDEX([0]!TS,MATCH(B105,OFFSET([0]!TS,0,#REF!-1,,1),0),#REF!)</f>
        <v>#REF!</v>
      </c>
    </row>
    <row r="106" spans="1:39" ht="16.5" thickBot="1">
      <c r="A106" s="45" t="s">
        <v>534</v>
      </c>
      <c r="B106" s="35" t="s">
        <v>533</v>
      </c>
      <c r="C106" s="31">
        <f ca="1">INDEX(tkCompany!tkCompany,MATCH(B106,OFFSET(tkCompany!tkCompany,0,tkCompany!$A$1-1,,1),0),tkCompany!$A$10)</f>
        <v>38674.54525462963</v>
      </c>
      <c r="D106" s="129">
        <f>Rank!N106</f>
        <v>-427.6276422739029</v>
      </c>
      <c r="E106" s="72" t="str">
        <f t="shared" si="24"/>
        <v>Sell</v>
      </c>
      <c r="F106" s="121" t="str">
        <f>IF(AH106="Hold","Hold",AH106)</f>
        <v>Hold</v>
      </c>
      <c r="G106" s="32" t="str">
        <f ca="1">INDEX(tkCompany!tkCompany,MATCH(B106,OFFSET(tkCompany!tkCompany,0,tkCompany!$A$1-1,,1),0),tkCompany!$A$6)</f>
        <v>Computer Storage &amp; Periphera</v>
      </c>
      <c r="H106" s="33">
        <f ca="1">INDEX(tkCompany!tkCompany,MATCH(B106,OFFSET(tkCompany!tkCompany,0,tkCompany!$A$1-1,,1),0),tkCompany!$A$2)</f>
        <v>55.459999084472656</v>
      </c>
      <c r="I106" s="104">
        <f ca="1">INDEX(tkCompany!tkCompany,MATCH(B106,OFFSET(tkCompany!tkCompany,0,tkCompany!$A$1-1,,1),0),tkCompany!$A$13)</f>
        <v>18.5</v>
      </c>
      <c r="J106" s="104">
        <f ca="1">INDEX(tkCompany!tkCompany,MATCH(B106,OFFSET(tkCompany!tkCompany,0,tkCompany!$A$1-1,,1),0),tkCompany!$A$11)</f>
        <v>58</v>
      </c>
      <c r="K106" s="106">
        <f>I106+(J106-I106)/4</f>
        <v>28.375</v>
      </c>
      <c r="L106" s="106">
        <f>K106+2*(J106-I106)/4</f>
        <v>48.125</v>
      </c>
      <c r="M106" s="55" t="str">
        <f>(IF(H106&lt;K106,"Buy",IF(H106&gt;L106,"Sell","Hold")))</f>
        <v>Sell</v>
      </c>
      <c r="N106" s="100">
        <f ca="1">INDEX(tkCompany!tkCompany,MATCH(B106,OFFSET(tkCompany!tkCompany,0,tkCompany!$A$1-1,,1),0),tkCompany!$A$3)</f>
        <v>0.06872297078371048</v>
      </c>
      <c r="O106" s="101">
        <f ca="1">INDEX(tkCompany!tkCompany,MATCH(B106,OFFSET(tkCompany!tkCompany,0,tkCompany!$A$1-1,,1),0),tkCompany!$A$4)</f>
        <v>125.2032470703125</v>
      </c>
      <c r="P106" s="102">
        <f ca="1">INDEX(tkCompany!tkCompany,MATCH(B106,OFFSET(tkCompany!tkCompany,0,tkCompany!$A$1-1,,1),0),tkCompany!$A$5)</f>
        <v>0.8996421694755554</v>
      </c>
      <c r="Q106" s="142">
        <v>45.3</v>
      </c>
      <c r="R106" s="142">
        <v>5.9</v>
      </c>
      <c r="S106" s="107" t="str">
        <f ca="1">INDEX(tkCompany!tkCompany,MATCH(B106,OFFSET(tkCompany!tkCompany,0,tkCompany!$A$1-1,,1),0),tkCompany!$A$7)</f>
        <v>UP</v>
      </c>
      <c r="T106" s="107" t="str">
        <f ca="1">INDEX(tkCompany!tkCompany,MATCH(B106,OFFSET(tkCompany!tkCompany,0,tkCompany!$A$1-1,,1),0),tkCompany!$A$8)</f>
        <v>UP</v>
      </c>
      <c r="U106" s="127">
        <f ca="1">INDEX(tkCompany!tkCompany,MATCH(B106,OFFSET(tkCompany!tkCompany,0,tkCompany!$A$1-1,,1),0),tkCompany!$A$9)</f>
        <v>30.799999237060547</v>
      </c>
      <c r="V106" s="137">
        <f ca="1">INDEX(tkCompany!tkCompany,MATCH(B106,OFFSET(tkCompany!tkCompany,0,tkCompany!$A$1-1,,1),0),tkCompany!$A$15)</f>
        <v>0</v>
      </c>
      <c r="W106" s="168">
        <f>V106/H106</f>
        <v>0</v>
      </c>
      <c r="X106" s="110">
        <f ca="1">INDEX(TSCompany!tSCompany,MATCH(B106,OFFSET(TSCompany!tSCompany,0,TSCompany!$A$1-1,,1),0),TSCompany!$A$2)</f>
        <v>3.200000047683716</v>
      </c>
      <c r="Y106" s="110">
        <f ca="1">INDEX(TSCompany!tSCompany,MATCH(B106,OFFSET(TSCompany!tSCompany,0,TSCompany!$A$1-1,,1),0),TSCompany!$A$5)</f>
        <v>99</v>
      </c>
      <c r="Z106" s="110">
        <f ca="1">INDEX(TSCompany!tSCompany,MATCH(B106,OFFSET(TSCompany!tSCompany,0,TSCompany!$A$1-1,,1),0),TSCompany!$A$3)</f>
        <v>22.389999389648438</v>
      </c>
      <c r="AA106" s="69">
        <v>38615</v>
      </c>
      <c r="AC106" s="118">
        <f t="shared" si="25"/>
        <v>0</v>
      </c>
      <c r="AD106" s="118">
        <f t="shared" si="26"/>
        <v>0</v>
      </c>
      <c r="AE106" s="118" t="str">
        <f t="shared" si="27"/>
        <v>Hold</v>
      </c>
      <c r="AF106" s="118" t="str">
        <f t="shared" si="4"/>
        <v>Hold</v>
      </c>
      <c r="AG106" s="116">
        <f>AVERAGE(K106,Z106)*0.97</f>
        <v>24.62102470397949</v>
      </c>
      <c r="AH106" s="120" t="str">
        <f>IF(AF106="Buy",AG106,"Hold")</f>
        <v>Hold</v>
      </c>
      <c r="AK106" s="110" t="e">
        <f ca="1">INDEX([0]!TS,MATCH(O106,OFFSET([0]!TS,0,#REF!-1,,1),0),#REF!)</f>
        <v>#REF!</v>
      </c>
      <c r="AL106" s="110" t="e">
        <f ca="1">INDEX([0]!TS,MATCH(O106,OFFSET([0]!TS,0,#REF!-1,,1),0),#REF!)</f>
        <v>#REF!</v>
      </c>
      <c r="AM106" s="157" t="e">
        <f ca="1">INDEX([0]!TS,MATCH(B106,OFFSET([0]!TS,0,#REF!-1,,1),0),#REF!)</f>
        <v>#REF!</v>
      </c>
    </row>
    <row r="107" spans="1:39" ht="16.5" thickBot="1">
      <c r="A107" s="45" t="s">
        <v>705</v>
      </c>
      <c r="B107" s="35" t="s">
        <v>607</v>
      </c>
      <c r="C107" s="31">
        <f ca="1">INDEX(tkCompany!tkCompany,MATCH(B107,OFFSET(tkCompany!tkCompany,0,tkCompany!$A$1-1,,1),0),tkCompany!$A$10)</f>
        <v>38674.54525462963</v>
      </c>
      <c r="D107" s="129">
        <f>Rank!N107</f>
        <v>2543.724555492401</v>
      </c>
      <c r="E107" s="72" t="str">
        <f t="shared" si="24"/>
        <v>Hold Minus</v>
      </c>
      <c r="F107" s="121" t="str">
        <f>IF(AH107="Hold","Hold",AH107)</f>
        <v>Hold</v>
      </c>
      <c r="G107" s="32" t="str">
        <f ca="1">INDEX(tkCompany!tkCompany,MATCH(B107,OFFSET(tkCompany!tkCompany,0,tkCompany!$A$1-1,,1),0),tkCompany!$A$6)</f>
        <v>Technology Distributors</v>
      </c>
      <c r="H107" s="33">
        <f ca="1">INDEX(tkCompany!tkCompany,MATCH(B107,OFFSET(tkCompany!tkCompany,0,tkCompany!$A$1-1,,1),0),tkCompany!$A$2)</f>
        <v>57.150001525878906</v>
      </c>
      <c r="I107" s="104">
        <f ca="1">INDEX(tkCompany!tkCompany,MATCH(B107,OFFSET(tkCompany!tkCompany,0,tkCompany!$A$1-1,,1),0),tkCompany!$A$13)</f>
        <v>27.799999237060547</v>
      </c>
      <c r="J107" s="104">
        <f ca="1">INDEX(tkCompany!tkCompany,MATCH(B107,OFFSET(tkCompany!tkCompany,0,tkCompany!$A$1-1,,1),0),tkCompany!$A$11)</f>
        <v>111</v>
      </c>
      <c r="K107" s="106">
        <f>I107+(J107-I107)/4</f>
        <v>48.59999942779541</v>
      </c>
      <c r="L107" s="106">
        <f>K107+2*(J107-I107)/4</f>
        <v>90.19999980926514</v>
      </c>
      <c r="M107" s="55" t="str">
        <f>(IF(H107&lt;K107,"Buy",IF(H107&gt;L107,"Sell","Hold")))</f>
        <v>Hold</v>
      </c>
      <c r="N107" s="100">
        <f ca="1">INDEX(tkCompany!tkCompany,MATCH(B107,OFFSET(tkCompany!tkCompany,0,tkCompany!$A$1-1,,1),0),tkCompany!$A$3)</f>
        <v>1.8347527980804443</v>
      </c>
      <c r="O107" s="101">
        <f ca="1">INDEX(tkCompany!tkCompany,MATCH(B107,OFFSET(tkCompany!tkCompany,0,tkCompany!$A$1-1,,1),0),tkCompany!$A$4)</f>
        <v>113.18681335449219</v>
      </c>
      <c r="P107" s="102">
        <f ca="1">INDEX(tkCompany!tkCompany,MATCH(B107,OFFSET(tkCompany!tkCompany,0,tkCompany!$A$1-1,,1),0),tkCompany!$A$5)</f>
        <v>14.198749542236328</v>
      </c>
      <c r="Q107" s="142">
        <v>53.5</v>
      </c>
      <c r="R107" s="142">
        <v>13.1</v>
      </c>
      <c r="S107" s="107" t="str">
        <f ca="1">INDEX(tkCompany!tkCompany,MATCH(B107,OFFSET(tkCompany!tkCompany,0,tkCompany!$A$1-1,,1),0),tkCompany!$A$7)</f>
        <v>EVEN</v>
      </c>
      <c r="T107" s="107" t="str">
        <f ca="1">INDEX(tkCompany!tkCompany,MATCH(B107,OFFSET(tkCompany!tkCompany,0,tkCompany!$A$1-1,,1),0),tkCompany!$A$8)</f>
        <v>EVEN</v>
      </c>
      <c r="U107" s="127">
        <f ca="1">INDEX(tkCompany!tkCompany,MATCH(B107,OFFSET(tkCompany!tkCompany,0,tkCompany!$A$1-1,,1),0),tkCompany!$A$9)</f>
        <v>20.600000381469727</v>
      </c>
      <c r="V107" s="137">
        <f ca="1">INDEX(tkCompany!tkCompany,MATCH(B107,OFFSET(tkCompany!tkCompany,0,tkCompany!$A$1-1,,1),0),tkCompany!$A$15)</f>
        <v>0</v>
      </c>
      <c r="W107" s="168">
        <f>V107/H107</f>
        <v>0</v>
      </c>
      <c r="X107" s="110">
        <f ca="1">INDEX(TSCompany!tSCompany,MATCH(B107,OFFSET(TSCompany!tSCompany,0,TSCompany!$A$1-1,,1),0),TSCompany!$A$2)</f>
        <v>3.200000047683716</v>
      </c>
      <c r="Y107" s="110">
        <f ca="1">INDEX(TSCompany!tSCompany,MATCH(B107,OFFSET(TSCompany!tSCompany,0,TSCompany!$A$1-1,,1),0),TSCompany!$A$5)</f>
        <v>114</v>
      </c>
      <c r="Z107" s="110">
        <f ca="1">INDEX(TSCompany!tSCompany,MATCH(B107,OFFSET(TSCompany!tSCompany,0,TSCompany!$A$1-1,,1),0),TSCompany!$A$3)</f>
        <v>44.84000015258789</v>
      </c>
      <c r="AA107" s="69">
        <v>38650</v>
      </c>
      <c r="AC107" s="118">
        <f t="shared" si="25"/>
        <v>0</v>
      </c>
      <c r="AD107" s="118">
        <f t="shared" si="26"/>
        <v>0</v>
      </c>
      <c r="AE107" s="118" t="str">
        <f t="shared" si="27"/>
        <v>Hold</v>
      </c>
      <c r="AF107" s="118" t="str">
        <f t="shared" si="4"/>
        <v>Hold</v>
      </c>
      <c r="AG107" s="116">
        <f>AVERAGE(K107,Z107)*0.97</f>
        <v>45.3183997964859</v>
      </c>
      <c r="AH107" s="120" t="str">
        <f>IF(AF107="Buy",AG107,"Hold")</f>
        <v>Hold</v>
      </c>
      <c r="AK107" s="110" t="e">
        <f ca="1">INDEX([0]!TS,MATCH(O107,OFFSET([0]!TS,0,#REF!-1,,1),0),#REF!)</f>
        <v>#REF!</v>
      </c>
      <c r="AL107" s="110" t="e">
        <f ca="1">INDEX([0]!TS,MATCH(O107,OFFSET([0]!TS,0,#REF!-1,,1),0),#REF!)</f>
        <v>#REF!</v>
      </c>
      <c r="AM107" s="157" t="e">
        <f ca="1">INDEX([0]!TS,MATCH(B107,OFFSET([0]!TS,0,#REF!-1,,1),0),#REF!)</f>
        <v>#REF!</v>
      </c>
    </row>
    <row r="108" spans="1:39" ht="16.5" thickBot="1">
      <c r="A108" s="45" t="s">
        <v>427</v>
      </c>
      <c r="B108" s="35" t="s">
        <v>428</v>
      </c>
      <c r="C108" s="31">
        <f ca="1">INDEX(tkCompany!tkCompany,MATCH(B108,OFFSET(tkCompany!tkCompany,0,tkCompany!$A$1-1,,1),0),tkCompany!$A$10)</f>
        <v>38674.54524305555</v>
      </c>
      <c r="D108" s="129">
        <f>Rank!N108</f>
        <v>2131.310792922973</v>
      </c>
      <c r="E108" s="72" t="str">
        <f t="shared" si="24"/>
        <v>Hold Minus</v>
      </c>
      <c r="F108" s="121" t="str">
        <f>IF(AH108="Hold","Hold",AH108)</f>
        <v>Hold</v>
      </c>
      <c r="G108" s="32" t="str">
        <f ca="1">INDEX(tkCompany!tkCompany,MATCH(B108,OFFSET(tkCompany!tkCompany,0,tkCompany!$A$1-1,,1),0),tkCompany!$A$6)</f>
        <v>Health Care Distributors</v>
      </c>
      <c r="H108" s="33">
        <f ca="1">INDEX(tkCompany!tkCompany,MATCH(B108,OFFSET(tkCompany!tkCompany,0,tkCompany!$A$1-1,,1),0),tkCompany!$A$2)</f>
        <v>42.470001220703125</v>
      </c>
      <c r="I108" s="104">
        <f ca="1">INDEX(tkCompany!tkCompany,MATCH(B108,OFFSET(tkCompany!tkCompany,0,tkCompany!$A$1-1,,1),0),tkCompany!$A$13)</f>
        <v>19.299999237060547</v>
      </c>
      <c r="J108" s="104">
        <f ca="1">INDEX(tkCompany!tkCompany,MATCH(B108,OFFSET(tkCompany!tkCompany,0,tkCompany!$A$1-1,,1),0),tkCompany!$A$11)</f>
        <v>73.80000305175781</v>
      </c>
      <c r="K108" s="106">
        <f>I108+(J108-I108)/4</f>
        <v>32.92500019073486</v>
      </c>
      <c r="L108" s="106">
        <f>K108+2*(J108-I108)/4</f>
        <v>60.175002098083496</v>
      </c>
      <c r="M108" s="55" t="str">
        <f>(IF(H108&lt;K108,"Buy",IF(H108&gt;L108,"Sell","Hold")))</f>
        <v>Hold</v>
      </c>
      <c r="N108" s="100">
        <f ca="1">INDEX(tkCompany!tkCompany,MATCH(B108,OFFSET(tkCompany!tkCompany,0,tkCompany!$A$1-1,,1),0),tkCompany!$A$3)</f>
        <v>1.3521795272827148</v>
      </c>
      <c r="O108" s="101">
        <f ca="1">INDEX(tkCompany!tkCompany,MATCH(B108,OFFSET(tkCompany!tkCompany,0,tkCompany!$A$1-1,,1),0),tkCompany!$A$4)</f>
        <v>143.8202362060547</v>
      </c>
      <c r="P108" s="102">
        <f ca="1">INDEX(tkCompany!tkCompany,MATCH(B108,OFFSET(tkCompany!tkCompany,0,tkCompany!$A$1-1,,1),0),tkCompany!$A$5)</f>
        <v>11.684993743896484</v>
      </c>
      <c r="Q108" s="142">
        <v>73.6</v>
      </c>
      <c r="R108" s="142">
        <v>9.2</v>
      </c>
      <c r="S108" s="107" t="str">
        <f ca="1">INDEX(tkCompany!tkCompany,MATCH(B108,OFFSET(tkCompany!tkCompany,0,tkCompany!$A$1-1,,1),0),tkCompany!$A$7)</f>
        <v>EVEN</v>
      </c>
      <c r="T108" s="107" t="str">
        <f ca="1">INDEX(tkCompany!tkCompany,MATCH(B108,OFFSET(tkCompany!tkCompany,0,tkCompany!$A$1-1,,1),0),tkCompany!$A$8)</f>
        <v>DOWN</v>
      </c>
      <c r="U108" s="127">
        <f ca="1">INDEX(tkCompany!tkCompany,MATCH(B108,OFFSET(tkCompany!tkCompany,0,tkCompany!$A$1-1,,1),0),tkCompany!$A$9)</f>
        <v>25.600000381469727</v>
      </c>
      <c r="V108" s="137">
        <f ca="1">INDEX(tkCompany!tkCompany,MATCH(B108,OFFSET(tkCompany!tkCompany,0,tkCompany!$A$1-1,,1),0),tkCompany!$A$15)</f>
        <v>0</v>
      </c>
      <c r="W108" s="168">
        <f>V108/H108</f>
        <v>0</v>
      </c>
      <c r="X108" s="110">
        <f ca="1">INDEX(TSCompany!tSCompany,MATCH(B108,OFFSET(TSCompany!tSCompany,0,TSCompany!$A$1-1,,1),0),TSCompany!$A$2)</f>
        <v>2.0999999046325684</v>
      </c>
      <c r="Y108" s="110">
        <f ca="1">INDEX(TSCompany!tSCompany,MATCH(B108,OFFSET(TSCompany!tSCompany,0,TSCompany!$A$1-1,,1),0),TSCompany!$A$5)</f>
        <v>135</v>
      </c>
      <c r="Z108" s="110">
        <f ca="1">INDEX(TSCompany!tSCompany,MATCH(B108,OFFSET(TSCompany!tSCompany,0,TSCompany!$A$1-1,,1),0),TSCompany!$A$3)</f>
        <v>16.06999969482422</v>
      </c>
      <c r="AA108" s="69">
        <v>38625</v>
      </c>
      <c r="AC108" s="118">
        <f t="shared" si="25"/>
        <v>0</v>
      </c>
      <c r="AD108" s="118">
        <f t="shared" si="26"/>
        <v>0</v>
      </c>
      <c r="AE108" s="118" t="str">
        <f t="shared" si="27"/>
        <v>Hold</v>
      </c>
      <c r="AF108" s="118" t="str">
        <f t="shared" si="4"/>
        <v>Hold</v>
      </c>
      <c r="AG108" s="116">
        <f>AVERAGE(K108,Z108)*0.97</f>
        <v>23.762574944496155</v>
      </c>
      <c r="AH108" s="120" t="str">
        <f>IF(AF108="Buy",AG108,"Hold")</f>
        <v>Hold</v>
      </c>
      <c r="AK108" s="110" t="e">
        <f ca="1">INDEX([0]!TS,MATCH(O108,OFFSET([0]!TS,0,#REF!-1,,1),0),#REF!)</f>
        <v>#REF!</v>
      </c>
      <c r="AL108" s="110" t="e">
        <f ca="1">INDEX([0]!TS,MATCH(O108,OFFSET([0]!TS,0,#REF!-1,,1),0),#REF!)</f>
        <v>#REF!</v>
      </c>
      <c r="AM108" s="157" t="e">
        <f ca="1">INDEX([0]!TS,MATCH(B108,OFFSET([0]!TS,0,#REF!-1,,1),0),#REF!)</f>
        <v>#REF!</v>
      </c>
    </row>
    <row r="109" spans="1:39" ht="16.5" thickBot="1">
      <c r="A109" s="45" t="s">
        <v>67</v>
      </c>
      <c r="B109" s="35" t="s">
        <v>68</v>
      </c>
      <c r="C109" s="31">
        <f ca="1">INDEX(tkCompany!tkCompany,MATCH(B109,OFFSET(tkCompany!tkCompany,0,tkCompany!$A$1-1,,1),0),tkCompany!$A$10)</f>
        <v>38674.54525462963</v>
      </c>
      <c r="D109" s="129">
        <f>Rank!N109</f>
        <v>3090.9510692377016</v>
      </c>
      <c r="E109" s="72" t="str">
        <f t="shared" si="24"/>
        <v>Hold</v>
      </c>
      <c r="F109" s="121" t="str">
        <f t="shared" si="5"/>
        <v>Hold</v>
      </c>
      <c r="G109" s="32" t="str">
        <f ca="1">INDEX(tkCompany!tkCompany,MATCH(B109,OFFSET(tkCompany!tkCompany,0,tkCompany!$A$1-1,,1),0),tkCompany!$A$6)</f>
        <v>Asset Management &amp; Custody B</v>
      </c>
      <c r="H109" s="33">
        <f ca="1">INDEX(tkCompany!tkCompany,MATCH(B109,OFFSET(tkCompany!tkCompany,0,tkCompany!$A$1-1,,1),0),tkCompany!$A$2)</f>
        <v>40.31999969482422</v>
      </c>
      <c r="I109" s="104">
        <f ca="1">INDEX(tkCompany!tkCompany,MATCH(B109,OFFSET(tkCompany!tkCompany,0,tkCompany!$A$1-1,,1),0),tkCompany!$A$13)</f>
        <v>28.399999618530273</v>
      </c>
      <c r="J109" s="104">
        <f ca="1">INDEX(tkCompany!tkCompany,MATCH(B109,OFFSET(tkCompany!tkCompany,0,tkCompany!$A$1-1,,1),0),tkCompany!$A$11)</f>
        <v>58.70000076293945</v>
      </c>
      <c r="K109" s="106">
        <f t="shared" si="8"/>
        <v>35.97499990463257</v>
      </c>
      <c r="L109" s="106">
        <f t="shared" si="6"/>
        <v>51.12500047683716</v>
      </c>
      <c r="M109" s="55" t="str">
        <f t="shared" si="9"/>
        <v>Hold</v>
      </c>
      <c r="N109" s="100">
        <f ca="1">INDEX(tkCompany!tkCompany,MATCH(B109,OFFSET(tkCompany!tkCompany,0,tkCompany!$A$1-1,,1),0),tkCompany!$A$3)</f>
        <v>1.5419464111328125</v>
      </c>
      <c r="O109" s="101">
        <f ca="1">INDEX(tkCompany!tkCompany,MATCH(B109,OFFSET(tkCompany!tkCompany,0,tkCompany!$A$1-1,,1),0),tkCompany!$A$4)</f>
        <v>96.29629516601562</v>
      </c>
      <c r="P109" s="102">
        <f ca="1">INDEX(tkCompany!tkCompany,MATCH(B109,OFFSET(tkCompany!tkCompany,0,tkCompany!$A$1-1,,1),0),tkCompany!$A$5)</f>
        <v>8.269362449645996</v>
      </c>
      <c r="Q109" s="142">
        <v>77.9</v>
      </c>
      <c r="R109" s="142">
        <v>11</v>
      </c>
      <c r="S109" s="107" t="str">
        <f ca="1">INDEX(tkCompany!tkCompany,MATCH(B109,OFFSET(tkCompany!tkCompany,0,tkCompany!$A$1-1,,1),0),tkCompany!$A$7)</f>
        <v>UP</v>
      </c>
      <c r="T109" s="107" t="str">
        <f ca="1">INDEX(tkCompany!tkCompany,MATCH(B109,OFFSET(tkCompany!tkCompany,0,tkCompany!$A$1-1,,1),0),tkCompany!$A$8)</f>
        <v>DOWN</v>
      </c>
      <c r="U109" s="127">
        <f ca="1">INDEX(tkCompany!tkCompany,MATCH(B109,OFFSET(tkCompany!tkCompany,0,tkCompany!$A$1-1,,1),0),tkCompany!$A$9)</f>
        <v>23.399999618530273</v>
      </c>
      <c r="V109" s="137">
        <f ca="1">INDEX(tkCompany!tkCompany,MATCH(B109,OFFSET(tkCompany!tkCompany,0,tkCompany!$A$1-1,,1),0),tkCompany!$A$15)</f>
        <v>0.2199999988079071</v>
      </c>
      <c r="W109" s="168">
        <f>V109/H109</f>
        <v>0.005456349218081665</v>
      </c>
      <c r="X109" s="110">
        <f ca="1">INDEX(TSCompany!tSCompany,MATCH(B109,OFFSET(TSCompany!tSCompany,0,TSCompany!$A$1-1,,1),0),TSCompany!$A$2)</f>
        <v>3.200000047683716</v>
      </c>
      <c r="Y109" s="110">
        <f ca="1">INDEX(TSCompany!tSCompany,MATCH(B109,OFFSET(TSCompany!tSCompany,0,TSCompany!$A$1-1,,1),0),TSCompany!$A$5)</f>
        <v>93</v>
      </c>
      <c r="Z109" s="110">
        <f ca="1">INDEX(TSCompany!tSCompany,MATCH(B109,OFFSET(TSCompany!tSCompany,0,TSCompany!$A$1-1,,1),0),TSCompany!$A$3)</f>
        <v>22.8799991607666</v>
      </c>
      <c r="AA109" s="69">
        <v>38650</v>
      </c>
      <c r="AC109" s="118">
        <f t="shared" si="25"/>
        <v>0</v>
      </c>
      <c r="AD109" s="118">
        <f t="shared" si="26"/>
        <v>0</v>
      </c>
      <c r="AE109" s="118" t="str">
        <f t="shared" si="27"/>
        <v>Hold</v>
      </c>
      <c r="AF109" s="118" t="str">
        <f t="shared" si="4"/>
        <v>Hold</v>
      </c>
      <c r="AG109" s="116">
        <f>AVERAGE(K109,Z109)*0.97</f>
        <v>28.544674546718596</v>
      </c>
      <c r="AH109" s="120" t="str">
        <f t="shared" si="7"/>
        <v>Hold</v>
      </c>
      <c r="AK109" s="110" t="e">
        <f ca="1">INDEX([0]!TS,MATCH(O109,OFFSET([0]!TS,0,#REF!-1,,1),0),#REF!)</f>
        <v>#REF!</v>
      </c>
      <c r="AL109" s="110" t="e">
        <f ca="1">INDEX([0]!TS,MATCH(O109,OFFSET([0]!TS,0,#REF!-1,,1),0),#REF!)</f>
        <v>#REF!</v>
      </c>
      <c r="AM109" s="157" t="e">
        <f ca="1">INDEX([0]!TS,MATCH(B109,OFFSET([0]!TS,0,#REF!-1,,1),0),#REF!)</f>
        <v>#REF!</v>
      </c>
    </row>
    <row r="110" spans="1:39" ht="16.5" thickBot="1">
      <c r="A110" s="45" t="s">
        <v>656</v>
      </c>
      <c r="B110" s="35" t="s">
        <v>650</v>
      </c>
      <c r="C110" s="31">
        <f ca="1">INDEX(tkCompany!tkCompany,MATCH(B110,OFFSET(tkCompany!tkCompany,0,tkCompany!$A$1-1,,1),0),tkCompany!$A$10)</f>
        <v>38674.54525462963</v>
      </c>
      <c r="D110" s="129">
        <f>Rank!N110</f>
        <v>3787.084074390542</v>
      </c>
      <c r="E110" s="72" t="str">
        <f t="shared" si="24"/>
        <v>Hold</v>
      </c>
      <c r="F110" s="121" t="str">
        <f>IF(AH110="Hold","Hold",AH110)</f>
        <v>Hold</v>
      </c>
      <c r="G110" s="32" t="str">
        <f ca="1">INDEX(tkCompany!tkCompany,MATCH(B110,OFFSET(tkCompany!tkCompany,0,tkCompany!$A$1-1,,1),0),tkCompany!$A$6)</f>
        <v>Regional Banks</v>
      </c>
      <c r="H110" s="33">
        <f ca="1">INDEX(tkCompany!tkCompany,MATCH(B110,OFFSET(tkCompany!tkCompany,0,tkCompany!$A$1-1,,1),0),tkCompany!$A$2)</f>
        <v>28.1299991607666</v>
      </c>
      <c r="I110" s="104">
        <f ca="1">INDEX(tkCompany!tkCompany,MATCH(B110,OFFSET(tkCompany!tkCompany,0,tkCompany!$A$1-1,,1),0),tkCompany!$A$13)</f>
        <v>23.899999618530273</v>
      </c>
      <c r="J110" s="104">
        <f ca="1">INDEX(tkCompany!tkCompany,MATCH(B110,OFFSET(tkCompany!tkCompany,0,tkCompany!$A$1-1,,1),0),tkCompany!$A$11)</f>
        <v>43.29999923706055</v>
      </c>
      <c r="K110" s="106">
        <f>I110+(J110-I110)/4</f>
        <v>28.749999523162842</v>
      </c>
      <c r="L110" s="106">
        <f>K110+2*(J110-I110)/4</f>
        <v>38.44999933242798</v>
      </c>
      <c r="M110" s="55" t="str">
        <f>(IF(H110&lt;K110,"Buy",IF(H110&gt;L110,"Sell","Hold")))</f>
        <v>Buy</v>
      </c>
      <c r="N110" s="100">
        <f ca="1">INDEX(tkCompany!tkCompany,MATCH(B110,OFFSET(tkCompany!tkCompany,0,tkCompany!$A$1-1,,1),0),tkCompany!$A$3)</f>
        <v>3.5862889289855957</v>
      </c>
      <c r="O110" s="101">
        <f ca="1">INDEX(tkCompany!tkCompany,MATCH(B110,OFFSET(tkCompany!tkCompany,0,tkCompany!$A$1-1,,1),0),tkCompany!$A$4)</f>
        <v>83.09859466552734</v>
      </c>
      <c r="P110" s="102">
        <f ca="1">INDEX(tkCompany!tkCompany,MATCH(B110,OFFSET(tkCompany!tkCompany,0,tkCompany!$A$1-1,,1),0),tkCompany!$A$5)</f>
        <v>11.915204048156738</v>
      </c>
      <c r="Q110" s="142">
        <v>70.1</v>
      </c>
      <c r="R110" s="142">
        <v>16.4</v>
      </c>
      <c r="S110" s="107" t="str">
        <f ca="1">INDEX(tkCompany!tkCompany,MATCH(B110,OFFSET(tkCompany!tkCompany,0,tkCompany!$A$1-1,,1),0),tkCompany!$A$7)</f>
        <v>DOWN</v>
      </c>
      <c r="T110" s="107" t="str">
        <f ca="1">INDEX(tkCompany!tkCompany,MATCH(B110,OFFSET(tkCompany!tkCompany,0,tkCompany!$A$1-1,,1),0),tkCompany!$A$8)</f>
        <v>DOWN</v>
      </c>
      <c r="U110" s="127">
        <f ca="1">INDEX(tkCompany!tkCompany,MATCH(B110,OFFSET(tkCompany!tkCompany,0,tkCompany!$A$1-1,,1),0),tkCompany!$A$9)</f>
        <v>17.700000762939453</v>
      </c>
      <c r="V110" s="137">
        <f ca="1">INDEX(tkCompany!tkCompany,MATCH(B110,OFFSET(tkCompany!tkCompany,0,tkCompany!$A$1-1,,1),0),tkCompany!$A$15)</f>
        <v>0.7300000190734863</v>
      </c>
      <c r="W110" s="168">
        <f>V110/H110</f>
        <v>0.02595094350701688</v>
      </c>
      <c r="X110" s="110">
        <f ca="1">INDEX(TSCompany!tSCompany,MATCH(B110,OFFSET(TSCompany!tSCompany,0,TSCompany!$A$1-1,,1),0),TSCompany!$A$2)</f>
        <v>3.200000047683716</v>
      </c>
      <c r="Y110" s="110">
        <f ca="1">INDEX(TSCompany!tSCompany,MATCH(B110,OFFSET(TSCompany!tSCompany,0,TSCompany!$A$1-1,,1),0),TSCompany!$A$5)</f>
        <v>78</v>
      </c>
      <c r="Z110" s="110">
        <f ca="1">INDEX(TSCompany!tSCompany,MATCH(B110,OFFSET(TSCompany!tSCompany,0,TSCompany!$A$1-1,,1),0),TSCompany!$A$3)</f>
        <v>24.170000076293945</v>
      </c>
      <c r="AA110" s="69">
        <v>38653</v>
      </c>
      <c r="AC110" s="118">
        <f t="shared" si="25"/>
        <v>0</v>
      </c>
      <c r="AD110" s="118">
        <f t="shared" si="26"/>
        <v>0</v>
      </c>
      <c r="AE110" s="118" t="str">
        <f t="shared" si="27"/>
        <v>Hold</v>
      </c>
      <c r="AF110" s="118" t="str">
        <f aca="true" t="shared" si="28" ref="AF110:AF127">IF(AE110=1,"Buy","Hold")</f>
        <v>Hold</v>
      </c>
      <c r="AG110" s="116">
        <f>AVERAGE(K110,Z110)*0.97</f>
        <v>25.66619980573654</v>
      </c>
      <c r="AH110" s="120" t="str">
        <f>IF(AF110="Buy",AG110,"Hold")</f>
        <v>Hold</v>
      </c>
      <c r="AK110" s="110" t="e">
        <f ca="1">INDEX([0]!TS,MATCH(O110,OFFSET([0]!TS,0,#REF!-1,,1),0),#REF!)</f>
        <v>#REF!</v>
      </c>
      <c r="AL110" s="110" t="e">
        <f ca="1">INDEX([0]!TS,MATCH(O110,OFFSET([0]!TS,0,#REF!-1,,1),0),#REF!)</f>
        <v>#REF!</v>
      </c>
      <c r="AM110" s="157" t="e">
        <f ca="1">INDEX([0]!TS,MATCH(B110,OFFSET([0]!TS,0,#REF!-1,,1),0),#REF!)</f>
        <v>#REF!</v>
      </c>
    </row>
    <row r="111" spans="1:39" ht="16.5" thickBot="1">
      <c r="A111" s="45" t="s">
        <v>98</v>
      </c>
      <c r="B111" s="35" t="s">
        <v>99</v>
      </c>
      <c r="C111" s="31">
        <f ca="1">INDEX(tkCompany!tkCompany,MATCH(B111,OFFSET(tkCompany!tkCompany,0,tkCompany!$A$1-1,,1),0),tkCompany!$A$10)</f>
        <v>38674.54525462963</v>
      </c>
      <c r="D111" s="129">
        <f>Rank!N111</f>
        <v>4444.344071626663</v>
      </c>
      <c r="E111" s="72" t="str">
        <f t="shared" si="24"/>
        <v>Hold</v>
      </c>
      <c r="F111" s="121" t="str">
        <f aca="true" t="shared" si="29" ref="F111:F127">IF(AH111="Hold","Hold",AH111)</f>
        <v>Hold</v>
      </c>
      <c r="G111" s="32" t="str">
        <f ca="1">INDEX(tkCompany!tkCompany,MATCH(B111,OFFSET(tkCompany!tkCompany,0,tkCompany!$A$1-1,,1),0),tkCompany!$A$6)</f>
        <v>Restaurants</v>
      </c>
      <c r="H111" s="33">
        <f ca="1">INDEX(tkCompany!tkCompany,MATCH(B111,OFFSET(tkCompany!tkCompany,0,tkCompany!$A$1-1,,1),0),tkCompany!$A$2)</f>
        <v>28.600000381469727</v>
      </c>
      <c r="I111" s="104">
        <f ca="1">INDEX(tkCompany!tkCompany,MATCH(B111,OFFSET(tkCompany!tkCompany,0,tkCompany!$A$1-1,,1),0),tkCompany!$A$13)</f>
        <v>15.699999809265137</v>
      </c>
      <c r="J111" s="104">
        <f ca="1">INDEX(tkCompany!tkCompany,MATCH(B111,OFFSET(tkCompany!tkCompany,0,tkCompany!$A$1-1,,1),0),tkCompany!$A$11)</f>
        <v>48</v>
      </c>
      <c r="K111" s="106">
        <f aca="true" t="shared" si="30" ref="K111:K127">I111+(J111-I111)/4</f>
        <v>23.774999856948853</v>
      </c>
      <c r="L111" s="106">
        <f aca="true" t="shared" si="31" ref="L111:L127">K111+2*(J111-I111)/4</f>
        <v>39.924999952316284</v>
      </c>
      <c r="M111" s="55" t="str">
        <f t="shared" si="9"/>
        <v>Hold</v>
      </c>
      <c r="N111" s="100">
        <f ca="1">INDEX(tkCompany!tkCompany,MATCH(B111,OFFSET(tkCompany!tkCompany,0,tkCompany!$A$1-1,,1),0),tkCompany!$A$3)</f>
        <v>1.5038758516311646</v>
      </c>
      <c r="O111" s="101">
        <f ca="1">INDEX(tkCompany!tkCompany,MATCH(B111,OFFSET(tkCompany!tkCompany,0,tkCompany!$A$1-1,,1),0),tkCompany!$A$4)</f>
        <v>122.91666412353516</v>
      </c>
      <c r="P111" s="102">
        <f ca="1">INDEX(tkCompany!tkCompany,MATCH(B111,OFFSET(tkCompany!tkCompany,0,tkCompany!$A$1-1,,1),0),tkCompany!$A$5)</f>
        <v>10.91110610961914</v>
      </c>
      <c r="Q111" s="142">
        <v>73.7</v>
      </c>
      <c r="R111" s="142">
        <v>7.1</v>
      </c>
      <c r="S111" s="107" t="str">
        <f ca="1">INDEX(tkCompany!tkCompany,MATCH(B111,OFFSET(tkCompany!tkCompany,0,tkCompany!$A$1-1,,1),0),tkCompany!$A$7)</f>
        <v>EVEN</v>
      </c>
      <c r="T111" s="107" t="str">
        <f ca="1">INDEX(tkCompany!tkCompany,MATCH(B111,OFFSET(tkCompany!tkCompany,0,tkCompany!$A$1-1,,1),0),tkCompany!$A$8)</f>
        <v>DOWN</v>
      </c>
      <c r="U111" s="127">
        <f ca="1">INDEX(tkCompany!tkCompany,MATCH(B111,OFFSET(tkCompany!tkCompany,0,tkCompany!$A$1-1,,1),0),tkCompany!$A$9)</f>
        <v>23.600000381469727</v>
      </c>
      <c r="V111" s="137">
        <f ca="1">INDEX(tkCompany!tkCompany,MATCH(B111,OFFSET(tkCompany!tkCompany,0,tkCompany!$A$1-1,,1),0),tkCompany!$A$15)</f>
        <v>0</v>
      </c>
      <c r="W111" s="168">
        <f>V111/H111</f>
        <v>0</v>
      </c>
      <c r="X111" s="110">
        <f ca="1">INDEX(TSCompany!tSCompany,MATCH(B111,OFFSET(TSCompany!tSCompany,0,TSCompany!$A$1-1,,1),0),TSCompany!$A$2)</f>
        <v>10</v>
      </c>
      <c r="Y111" s="110">
        <f ca="1">INDEX(TSCompany!tSCompany,MATCH(B111,OFFSET(TSCompany!tSCompany,0,TSCompany!$A$1-1,,1),0),TSCompany!$A$5)</f>
        <v>131</v>
      </c>
      <c r="Z111" s="110">
        <f ca="1">INDEX(TSCompany!tSCompany,MATCH(B111,OFFSET(TSCompany!tSCompany,0,TSCompany!$A$1-1,,1),0),TSCompany!$A$3)</f>
        <v>20.290000915527344</v>
      </c>
      <c r="AA111" s="69">
        <v>38672</v>
      </c>
      <c r="AC111" s="118">
        <f aca="true" t="shared" si="32" ref="AC111:AC127">IF(E111="Hold Plus",1,0)</f>
        <v>0</v>
      </c>
      <c r="AD111" s="118">
        <f aca="true" t="shared" si="33" ref="AD111:AD127">IF(E111="Buy",1,0)</f>
        <v>0</v>
      </c>
      <c r="AE111" s="118" t="str">
        <f aca="true" t="shared" si="34" ref="AE111:AE127">IF(AC111=1,1,IF(AD111=1,1,"Hold"))</f>
        <v>Hold</v>
      </c>
      <c r="AF111" s="118" t="str">
        <f t="shared" si="28"/>
        <v>Hold</v>
      </c>
      <c r="AG111" s="116">
        <f>AVERAGE(K111,Z111)*0.97</f>
        <v>21.371525374650954</v>
      </c>
      <c r="AH111" s="120" t="str">
        <f aca="true" t="shared" si="35" ref="AH111:AH127">IF(AF111="Buy",AG111,"Hold")</f>
        <v>Hold</v>
      </c>
      <c r="AK111" s="110" t="e">
        <f ca="1">INDEX([0]!TS,MATCH(O111,OFFSET([0]!TS,0,#REF!-1,,1),0),#REF!)</f>
        <v>#REF!</v>
      </c>
      <c r="AL111" s="110" t="e">
        <f ca="1">INDEX([0]!TS,MATCH(O111,OFFSET([0]!TS,0,#REF!-1,,1),0),#REF!)</f>
        <v>#REF!</v>
      </c>
      <c r="AM111" s="157" t="e">
        <f ca="1">INDEX([0]!TS,MATCH(B111,OFFSET([0]!TS,0,#REF!-1,,1),0),#REF!)</f>
        <v>#REF!</v>
      </c>
    </row>
    <row r="112" spans="1:39" ht="16.5" thickBot="1">
      <c r="A112" s="45" t="s">
        <v>72</v>
      </c>
      <c r="B112" s="35" t="s">
        <v>46</v>
      </c>
      <c r="C112" s="31">
        <f ca="1">INDEX(tkCompany!tkCompany,MATCH(B112,OFFSET(tkCompany!tkCompany,0,tkCompany!$A$1-1,,1),0),tkCompany!$A$10)</f>
        <v>38674.54525462963</v>
      </c>
      <c r="D112" s="129">
        <f>Rank!N112</f>
        <v>4703.118731498718</v>
      </c>
      <c r="E112" s="72" t="str">
        <f t="shared" si="24"/>
        <v>Hold</v>
      </c>
      <c r="F112" s="121" t="str">
        <f t="shared" si="29"/>
        <v>Hold</v>
      </c>
      <c r="G112" s="32" t="str">
        <f ca="1">INDEX(tkCompany!tkCompany,MATCH(B112,OFFSET(tkCompany!tkCompany,0,tkCompany!$A$1-1,,1),0),tkCompany!$A$6)</f>
        <v>Restaurants</v>
      </c>
      <c r="H112" s="33">
        <f ca="1">INDEX(tkCompany!tkCompany,MATCH(B112,OFFSET(tkCompany!tkCompany,0,tkCompany!$A$1-1,,1),0),tkCompany!$A$2)</f>
        <v>30.950000762939453</v>
      </c>
      <c r="I112" s="104">
        <f ca="1">INDEX(tkCompany!tkCompany,MATCH(B112,OFFSET(tkCompany!tkCompany,0,tkCompany!$A$1-1,,1),0),tkCompany!$A$13)</f>
        <v>12</v>
      </c>
      <c r="J112" s="104">
        <f ca="1">INDEX(tkCompany!tkCompany,MATCH(B112,OFFSET(tkCompany!tkCompany,0,tkCompany!$A$1-1,,1),0),tkCompany!$A$11)</f>
        <v>43.79999923706055</v>
      </c>
      <c r="K112" s="106">
        <f t="shared" si="30"/>
        <v>19.949999809265137</v>
      </c>
      <c r="L112" s="106">
        <f t="shared" si="31"/>
        <v>35.84999942779541</v>
      </c>
      <c r="M112" s="55" t="str">
        <f aca="true" t="shared" si="36" ref="M112:M127">(IF(H112&lt;K112,"Buy",IF(H112&gt;L112,"Sell","Hold")))</f>
        <v>Hold</v>
      </c>
      <c r="N112" s="100">
        <f ca="1">INDEX(tkCompany!tkCompany,MATCH(B112,OFFSET(tkCompany!tkCompany,0,tkCompany!$A$1-1,,1),0),tkCompany!$A$3)</f>
        <v>0.6781001687049866</v>
      </c>
      <c r="O112" s="101">
        <f ca="1">INDEX(tkCompany!tkCompany,MATCH(B112,OFFSET(tkCompany!tkCompany,0,tkCompany!$A$1-1,,1),0),tkCompany!$A$4)</f>
        <v>125.49504852294922</v>
      </c>
      <c r="P112" s="102">
        <f ca="1">INDEX(tkCompany!tkCompany,MATCH(B112,OFFSET(tkCompany!tkCompany,0,tkCompany!$A$1-1,,1),0),tkCompany!$A$5)</f>
        <v>7.192077159881592</v>
      </c>
      <c r="Q112" s="142">
        <v>82.8</v>
      </c>
      <c r="R112" s="142">
        <v>13.7</v>
      </c>
      <c r="S112" s="107" t="str">
        <f ca="1">INDEX(tkCompany!tkCompany,MATCH(B112,OFFSET(tkCompany!tkCompany,0,tkCompany!$A$1-1,,1),0),tkCompany!$A$7)</f>
        <v>UP</v>
      </c>
      <c r="T112" s="107" t="str">
        <f ca="1">INDEX(tkCompany!tkCompany,MATCH(B112,OFFSET(tkCompany!tkCompany,0,tkCompany!$A$1-1,,1),0),tkCompany!$A$8)</f>
        <v>NMF</v>
      </c>
      <c r="U112" s="127">
        <f ca="1">INDEX(tkCompany!tkCompany,MATCH(B112,OFFSET(tkCompany!tkCompany,0,tkCompany!$A$1-1,,1),0),tkCompany!$A$9)</f>
        <v>50.70000076293945</v>
      </c>
      <c r="V112" s="137">
        <f ca="1">INDEX(tkCompany!tkCompany,MATCH(B112,OFFSET(tkCompany!tkCompany,0,tkCompany!$A$1-1,,1),0),tkCompany!$A$15)</f>
        <v>0</v>
      </c>
      <c r="W112" s="168">
        <f>V112/H112</f>
        <v>0</v>
      </c>
      <c r="X112" s="110">
        <f ca="1">INDEX(TSCompany!tSCompany,MATCH(B112,OFFSET(TSCompany!tSCompany,0,TSCompany!$A$1-1,,1),0),TSCompany!$A$2)</f>
        <v>6.800000190734863</v>
      </c>
      <c r="Y112" s="110">
        <f ca="1">INDEX(TSCompany!tSCompany,MATCH(B112,OFFSET(TSCompany!tSCompany,0,TSCompany!$A$1-1,,1),0),TSCompany!$A$5)</f>
        <v>113</v>
      </c>
      <c r="Z112" s="110">
        <f ca="1">INDEX(TSCompany!tSCompany,MATCH(B112,OFFSET(TSCompany!tSCompany,0,TSCompany!$A$1-1,,1),0),TSCompany!$A$3)</f>
        <v>19.010000228881836</v>
      </c>
      <c r="AA112" s="69">
        <v>38643</v>
      </c>
      <c r="AC112" s="118">
        <f t="shared" si="32"/>
        <v>0</v>
      </c>
      <c r="AD112" s="118">
        <f t="shared" si="33"/>
        <v>0</v>
      </c>
      <c r="AE112" s="118" t="str">
        <f t="shared" si="34"/>
        <v>Hold</v>
      </c>
      <c r="AF112" s="118" t="str">
        <f t="shared" si="28"/>
        <v>Hold</v>
      </c>
      <c r="AG112" s="116">
        <f>AVERAGE(K112,Z112)*0.97</f>
        <v>18.89560001850128</v>
      </c>
      <c r="AH112" s="120" t="str">
        <f t="shared" si="35"/>
        <v>Hold</v>
      </c>
      <c r="AK112" s="110" t="e">
        <f ca="1">INDEX([0]!TS,MATCH(O112,OFFSET([0]!TS,0,#REF!-1,,1),0),#REF!)</f>
        <v>#REF!</v>
      </c>
      <c r="AL112" s="110" t="e">
        <f ca="1">INDEX([0]!TS,MATCH(O112,OFFSET([0]!TS,0,#REF!-1,,1),0),#REF!)</f>
        <v>#REF!</v>
      </c>
      <c r="AM112" s="157" t="e">
        <f ca="1">INDEX([0]!TS,MATCH(B112,OFFSET([0]!TS,0,#REF!-1,,1),0),#REF!)</f>
        <v>#REF!</v>
      </c>
    </row>
    <row r="113" spans="1:39" ht="16.5" thickBot="1">
      <c r="A113" s="45" t="s">
        <v>403</v>
      </c>
      <c r="B113" s="35" t="s">
        <v>401</v>
      </c>
      <c r="C113" s="31">
        <f ca="1">INDEX(tkCompany!tkCompany,MATCH(B113,OFFSET(tkCompany!tkCompany,0,tkCompany!$A$1-1,,1),0),tkCompany!$A$10)</f>
        <v>38674.54525462963</v>
      </c>
      <c r="D113" s="129">
        <f>Rank!N113</f>
        <v>4476.533544063568</v>
      </c>
      <c r="E113" s="72" t="str">
        <f t="shared" si="24"/>
        <v>Hold</v>
      </c>
      <c r="F113" s="121" t="str">
        <f>IF(AH113="Hold","Hold",AH113)</f>
        <v>Hold</v>
      </c>
      <c r="G113" s="32" t="str">
        <f ca="1">INDEX(tkCompany!tkCompany,MATCH(B113,OFFSET(tkCompany!tkCompany,0,tkCompany!$A$1-1,,1),0),tkCompany!$A$6)</f>
        <v>Environmental &amp; Facilities S</v>
      </c>
      <c r="H113" s="33">
        <f ca="1">INDEX(tkCompany!tkCompany,MATCH(B113,OFFSET(tkCompany!tkCompany,0,tkCompany!$A$1-1,,1),0),tkCompany!$A$2)</f>
        <v>61.20000076293945</v>
      </c>
      <c r="I113" s="104">
        <f ca="1">INDEX(tkCompany!tkCompany,MATCH(B113,OFFSET(tkCompany!tkCompany,0,tkCompany!$A$1-1,,1),0),tkCompany!$A$13)</f>
        <v>36.20000076293945</v>
      </c>
      <c r="J113" s="104">
        <f ca="1">INDEX(tkCompany!tkCompany,MATCH(B113,OFFSET(tkCompany!tkCompany,0,tkCompany!$A$1-1,,1),0),tkCompany!$A$11)</f>
        <v>73.5</v>
      </c>
      <c r="K113" s="106">
        <f>I113+(J113-I113)/4</f>
        <v>45.52500057220459</v>
      </c>
      <c r="L113" s="106">
        <f>K113+2*(J113-I113)/4</f>
        <v>64.17500019073486</v>
      </c>
      <c r="M113" s="55" t="str">
        <f>(IF(H113&lt;K113,"Buy",IF(H113&gt;L113,"Sell","Hold")))</f>
        <v>Hold</v>
      </c>
      <c r="N113" s="100">
        <f ca="1">INDEX(tkCompany!tkCompany,MATCH(B113,OFFSET(tkCompany!tkCompany,0,tkCompany!$A$1-1,,1),0),tkCompany!$A$3)</f>
        <v>0.4919999837875366</v>
      </c>
      <c r="O113" s="101">
        <f ca="1">INDEX(tkCompany!tkCompany,MATCH(B113,OFFSET(tkCompany!tkCompany,0,tkCompany!$A$1-1,,1),0),tkCompany!$A$4)</f>
        <v>97.12460327148438</v>
      </c>
      <c r="P113" s="102">
        <f ca="1">INDEX(tkCompany!tkCompany,MATCH(B113,OFFSET(tkCompany!tkCompany,0,tkCompany!$A$1-1,,1),0),tkCompany!$A$5)</f>
        <v>3.730670690536499</v>
      </c>
      <c r="Q113" s="142">
        <v>70.4</v>
      </c>
      <c r="R113" s="142">
        <v>10.4</v>
      </c>
      <c r="S113" s="107" t="str">
        <f ca="1">INDEX(tkCompany!tkCompany,MATCH(B113,OFFSET(tkCompany!tkCompany,0,tkCompany!$A$1-1,,1),0),tkCompany!$A$7)</f>
        <v>UP</v>
      </c>
      <c r="T113" s="107" t="str">
        <f ca="1">INDEX(tkCompany!tkCompany,MATCH(B113,OFFSET(tkCompany!tkCompany,0,tkCompany!$A$1-1,,1),0),tkCompany!$A$8)</f>
        <v>UP</v>
      </c>
      <c r="U113" s="127">
        <f ca="1">INDEX(tkCompany!tkCompany,MATCH(B113,OFFSET(tkCompany!tkCompany,0,tkCompany!$A$1-1,,1),0),tkCompany!$A$9)</f>
        <v>30.399999618530273</v>
      </c>
      <c r="V113" s="137">
        <f ca="1">INDEX(tkCompany!tkCompany,MATCH(B113,OFFSET(tkCompany!tkCompany,0,tkCompany!$A$1-1,,1),0),tkCompany!$A$15)</f>
        <v>0</v>
      </c>
      <c r="W113" s="168">
        <f>V113/H113</f>
        <v>0</v>
      </c>
      <c r="X113" s="110">
        <f ca="1">INDEX(TSCompany!tSCompany,MATCH(B113,OFFSET(TSCompany!tSCompany,0,TSCompany!$A$1-1,,1),0),TSCompany!$A$2)</f>
        <v>5.800000190734863</v>
      </c>
      <c r="Y113" s="110">
        <f ca="1">INDEX(TSCompany!tSCompany,MATCH(B113,OFFSET(TSCompany!tSCompany,0,TSCompany!$A$1-1,,1),0),TSCompany!$A$5)</f>
        <v>98</v>
      </c>
      <c r="Z113" s="110">
        <f ca="1">INDEX(TSCompany!tSCompany,MATCH(B113,OFFSET(TSCompany!tSCompany,0,TSCompany!$A$1-1,,1),0),TSCompany!$A$3)</f>
        <v>42.41999816894531</v>
      </c>
      <c r="AA113" s="68">
        <v>38651</v>
      </c>
      <c r="AC113" s="118">
        <f>IF(E113="Hold Plus",1,0)</f>
        <v>0</v>
      </c>
      <c r="AD113" s="118">
        <f>IF(E113="Buy",1,0)</f>
        <v>0</v>
      </c>
      <c r="AE113" s="118" t="str">
        <f>IF(AC113=1,1,IF(AD113=1,1,"Hold"))</f>
        <v>Hold</v>
      </c>
      <c r="AF113" s="118" t="str">
        <f t="shared" si="28"/>
        <v>Hold</v>
      </c>
      <c r="AG113" s="116">
        <f>AVERAGE(K113,Z113)*0.97</f>
        <v>42.6533243894577</v>
      </c>
      <c r="AH113" s="120" t="str">
        <f>IF(AF113="Buy",AG113,"Hold")</f>
        <v>Hold</v>
      </c>
      <c r="AK113" s="110" t="e">
        <f ca="1">INDEX([0]!TS,MATCH(O113,OFFSET([0]!TS,0,#REF!-1,,1),0),#REF!)</f>
        <v>#REF!</v>
      </c>
      <c r="AL113" s="110" t="e">
        <f ca="1">INDEX([0]!TS,MATCH(O113,OFFSET([0]!TS,0,#REF!-1,,1),0),#REF!)</f>
        <v>#REF!</v>
      </c>
      <c r="AM113" s="157" t="e">
        <f ca="1">INDEX([0]!TS,MATCH(B113,OFFSET([0]!TS,0,#REF!-1,,1),0),#REF!)</f>
        <v>#REF!</v>
      </c>
    </row>
    <row r="114" spans="1:39" ht="16.5" thickBot="1">
      <c r="A114" s="45" t="s">
        <v>665</v>
      </c>
      <c r="B114" s="35" t="s">
        <v>79</v>
      </c>
      <c r="C114" s="31">
        <f ca="1">INDEX(tkCompany!tkCompany,MATCH(B114,OFFSET(tkCompany!tkCompany,0,tkCompany!$A$1-1,,1),0),tkCompany!$A$10)</f>
        <v>38674.54525462963</v>
      </c>
      <c r="D114" s="129">
        <f>Rank!N114</f>
        <v>7437.687077172514</v>
      </c>
      <c r="E114" s="72" t="str">
        <f t="shared" si="24"/>
        <v>Hold Plus</v>
      </c>
      <c r="F114" s="121">
        <f t="shared" si="29"/>
        <v>44.12772575855255</v>
      </c>
      <c r="G114" s="32" t="str">
        <f ca="1">INDEX(tkCompany!tkCompany,MATCH(B114,OFFSET(tkCompany!tkCompany,0,tkCompany!$A$1-1,,1),0),tkCompany!$A$6)</f>
        <v>Health Care Equipment</v>
      </c>
      <c r="H114" s="33">
        <f ca="1">INDEX(tkCompany!tkCompany,MATCH(B114,OFFSET(tkCompany!tkCompany,0,tkCompany!$A$1-1,,1),0),tkCompany!$A$2)</f>
        <v>44.29999923706055</v>
      </c>
      <c r="I114" s="104">
        <f ca="1">INDEX(tkCompany!tkCompany,MATCH(B114,OFFSET(tkCompany!tkCompany,0,tkCompany!$A$1-1,,1),0),tkCompany!$A$13)</f>
        <v>28.799999237060547</v>
      </c>
      <c r="J114" s="104">
        <f ca="1">INDEX(tkCompany!tkCompany,MATCH(B114,OFFSET(tkCompany!tkCompany,0,tkCompany!$A$1-1,,1),0),tkCompany!$A$11)</f>
        <v>111.30000305175781</v>
      </c>
      <c r="K114" s="106">
        <f t="shared" si="30"/>
        <v>49.42500019073486</v>
      </c>
      <c r="L114" s="106">
        <f t="shared" si="31"/>
        <v>90.6750020980835</v>
      </c>
      <c r="M114" s="55" t="str">
        <f t="shared" si="36"/>
        <v>Buy</v>
      </c>
      <c r="N114" s="100">
        <f ca="1">INDEX(tkCompany!tkCompany,MATCH(B114,OFFSET(tkCompany!tkCompany,0,tkCompany!$A$1-1,,1),0),tkCompany!$A$3)</f>
        <v>4.322580814361572</v>
      </c>
      <c r="O114" s="101">
        <f ca="1">INDEX(tkCompany!tkCompany,MATCH(B114,OFFSET(tkCompany!tkCompany,0,tkCompany!$A$1-1,,1),0),tkCompany!$A$4)</f>
        <v>75.49858093261719</v>
      </c>
      <c r="P114" s="102">
        <f ca="1">INDEX(tkCompany!tkCompany,MATCH(B114,OFFSET(tkCompany!tkCompany,0,tkCompany!$A$1-1,,1),0),tkCompany!$A$5)</f>
        <v>20.72484016418457</v>
      </c>
      <c r="Q114" s="142">
        <v>69.6</v>
      </c>
      <c r="R114" s="142">
        <v>18</v>
      </c>
      <c r="S114" s="107" t="str">
        <f ca="1">INDEX(tkCompany!tkCompany,MATCH(B114,OFFSET(tkCompany!tkCompany,0,tkCompany!$A$1-1,,1),0),tkCompany!$A$7)</f>
        <v>UP</v>
      </c>
      <c r="T114" s="107" t="str">
        <f ca="1">INDEX(tkCompany!tkCompany,MATCH(B114,OFFSET(tkCompany!tkCompany,0,tkCompany!$A$1-1,,1),0),tkCompany!$A$8)</f>
        <v>DOWN</v>
      </c>
      <c r="U114" s="127">
        <f ca="1">INDEX(tkCompany!tkCompany,MATCH(B114,OFFSET(tkCompany!tkCompany,0,tkCompany!$A$1-1,,1),0),tkCompany!$A$9)</f>
        <v>26.5</v>
      </c>
      <c r="V114" s="137">
        <f ca="1">INDEX(tkCompany!tkCompany,MATCH(B114,OFFSET(tkCompany!tkCompany,0,tkCompany!$A$1-1,,1),0),tkCompany!$A$15)</f>
        <v>0.09000000357627869</v>
      </c>
      <c r="W114" s="168">
        <f>V114/H114</f>
        <v>0.002031602824520737</v>
      </c>
      <c r="X114" s="110">
        <f ca="1">INDEX(TSCompany!tSCompany,MATCH(B114,OFFSET(TSCompany!tSCompany,0,TSCompany!$A$1-1,,1),0),TSCompany!$A$2)</f>
        <v>10</v>
      </c>
      <c r="Y114" s="110">
        <f ca="1">INDEX(TSCompany!tSCompany,MATCH(B114,OFFSET(TSCompany!tSCompany,0,TSCompany!$A$1-1,,1),0),TSCompany!$A$5)</f>
        <v>82</v>
      </c>
      <c r="Z114" s="110">
        <f ca="1">INDEX(TSCompany!tSCompany,MATCH(B114,OFFSET(TSCompany!tSCompany,0,TSCompany!$A$1-1,,1),0),TSCompany!$A$3)</f>
        <v>41.560001373291016</v>
      </c>
      <c r="AA114" s="68">
        <v>38625</v>
      </c>
      <c r="AC114" s="118">
        <f t="shared" si="32"/>
        <v>1</v>
      </c>
      <c r="AD114" s="118">
        <f t="shared" si="33"/>
        <v>0</v>
      </c>
      <c r="AE114" s="118">
        <f t="shared" si="34"/>
        <v>1</v>
      </c>
      <c r="AF114" s="118" t="str">
        <f t="shared" si="28"/>
        <v>Buy</v>
      </c>
      <c r="AG114" s="116">
        <f>AVERAGE(K114,Z114)*0.97</f>
        <v>44.12772575855255</v>
      </c>
      <c r="AH114" s="120">
        <f t="shared" si="35"/>
        <v>44.12772575855255</v>
      </c>
      <c r="AK114" s="110" t="e">
        <f ca="1">INDEX([0]!TS,MATCH(O114,OFFSET([0]!TS,0,#REF!-1,,1),0),#REF!)</f>
        <v>#REF!</v>
      </c>
      <c r="AL114" s="110" t="e">
        <f ca="1">INDEX([0]!TS,MATCH(O114,OFFSET([0]!TS,0,#REF!-1,,1),0),#REF!)</f>
        <v>#REF!</v>
      </c>
      <c r="AM114" s="157" t="e">
        <f ca="1">INDEX([0]!TS,MATCH(B114,OFFSET([0]!TS,0,#REF!-1,,1),0),#REF!)</f>
        <v>#REF!</v>
      </c>
    </row>
    <row r="115" spans="1:39" ht="16.5" thickBot="1">
      <c r="A115" s="45" t="s">
        <v>447</v>
      </c>
      <c r="B115" s="35" t="s">
        <v>372</v>
      </c>
      <c r="C115" s="31">
        <f ca="1">INDEX(tkCompany!tkCompany,MATCH(B115,OFFSET(tkCompany!tkCompany,0,tkCompany!$A$1-1,,1),0),tkCompany!$A$10)</f>
        <v>38674.54525462963</v>
      </c>
      <c r="D115" s="129">
        <f>Rank!N115</f>
        <v>5420.590158159005</v>
      </c>
      <c r="E115" s="72" t="str">
        <f t="shared" si="24"/>
        <v>Hold</v>
      </c>
      <c r="F115" s="121" t="str">
        <f>IF(AH115="Hold","Hold",AH115)</f>
        <v>Hold</v>
      </c>
      <c r="G115" s="32" t="str">
        <f ca="1">INDEX(tkCompany!tkCompany,MATCH(B115,OFFSET(tkCompany!tkCompany,0,tkCompany!$A$1-1,,1),0),tkCompany!$A$6)</f>
        <v>Food Distributors</v>
      </c>
      <c r="H115" s="33">
        <f ca="1">INDEX(tkCompany!tkCompany,MATCH(B115,OFFSET(tkCompany!tkCompany,0,tkCompany!$A$1-1,,1),0),tkCompany!$A$2)</f>
        <v>31.8700008392334</v>
      </c>
      <c r="I115" s="104">
        <f ca="1">INDEX(tkCompany!tkCompany,MATCH(B115,OFFSET(tkCompany!tkCompany,0,tkCompany!$A$1-1,,1),0),tkCompany!$A$13)</f>
        <v>25.299999237060547</v>
      </c>
      <c r="J115" s="104">
        <f ca="1">INDEX(tkCompany!tkCompany,MATCH(B115,OFFSET(tkCompany!tkCompany,0,tkCompany!$A$1-1,,1),0),tkCompany!$A$11)</f>
        <v>49.29999923706055</v>
      </c>
      <c r="K115" s="106">
        <f>I115+(J115-I115)/4</f>
        <v>31.299999237060547</v>
      </c>
      <c r="L115" s="106">
        <f>K115+2*(J115-I115)/4</f>
        <v>43.29999923706055</v>
      </c>
      <c r="M115" s="55" t="str">
        <f>(IF(H115&lt;K115,"Buy",IF(H115&gt;L115,"Sell","Hold")))</f>
        <v>Hold</v>
      </c>
      <c r="N115" s="100">
        <f ca="1">INDEX(tkCompany!tkCompany,MATCH(B115,OFFSET(tkCompany!tkCompany,0,tkCompany!$A$1-1,,1),0),tkCompany!$A$3)</f>
        <v>2.6529672145843506</v>
      </c>
      <c r="O115" s="101">
        <f ca="1">INDEX(tkCompany!tkCompany,MATCH(B115,OFFSET(tkCompany!tkCompany,0,tkCompany!$A$1-1,,1),0),tkCompany!$A$4)</f>
        <v>87.30158233642578</v>
      </c>
      <c r="P115" s="102">
        <f ca="1">INDEX(tkCompany!tkCompany,MATCH(B115,OFFSET(tkCompany!tkCompany,0,tkCompany!$A$1-1,,1),0),tkCompany!$A$5)</f>
        <v>10.535319328308105</v>
      </c>
      <c r="Q115" s="142">
        <v>83.3</v>
      </c>
      <c r="R115" s="142">
        <v>14.9</v>
      </c>
      <c r="S115" s="107" t="str">
        <f ca="1">INDEX(tkCompany!tkCompany,MATCH(B115,OFFSET(tkCompany!tkCompany,0,tkCompany!$A$1-1,,1),0),tkCompany!$A$7)</f>
        <v>EVEN</v>
      </c>
      <c r="T115" s="107" t="str">
        <f ca="1">INDEX(tkCompany!tkCompany,MATCH(B115,OFFSET(tkCompany!tkCompany,0,tkCompany!$A$1-1,,1),0),tkCompany!$A$8)</f>
        <v>UP</v>
      </c>
      <c r="U115" s="127">
        <f ca="1">INDEX(tkCompany!tkCompany,MATCH(B115,OFFSET(tkCompany!tkCompany,0,tkCompany!$A$1-1,,1),0),tkCompany!$A$9)</f>
        <v>22</v>
      </c>
      <c r="V115" s="137">
        <f ca="1">INDEX(tkCompany!tkCompany,MATCH(B115,OFFSET(tkCompany!tkCompany,0,tkCompany!$A$1-1,,1),0),tkCompany!$A$15)</f>
        <v>0.6000000238418579</v>
      </c>
      <c r="W115" s="168">
        <f>V115/H115</f>
        <v>0.018826482837842634</v>
      </c>
      <c r="X115" s="110">
        <f ca="1">INDEX(TSCompany!tSCompany,MATCH(B115,OFFSET(TSCompany!tSCompany,0,TSCompany!$A$1-1,,1),0),TSCompany!$A$2)</f>
        <v>2.0999999046325684</v>
      </c>
      <c r="Y115" s="110">
        <f ca="1">INDEX(TSCompany!tSCompany,MATCH(B115,OFFSET(TSCompany!tSCompany,0,TSCompany!$A$1-1,,1),0),TSCompany!$A$5)</f>
        <v>92</v>
      </c>
      <c r="Z115" s="110">
        <f ca="1">INDEX(TSCompany!tSCompany,MATCH(B115,OFFSET(TSCompany!tSCompany,0,TSCompany!$A$1-1,,1),0),TSCompany!$A$3)</f>
        <v>23.790000915527344</v>
      </c>
      <c r="AA115" s="69">
        <v>38651</v>
      </c>
      <c r="AC115" s="118">
        <f>IF(E115="Hold Plus",1,0)</f>
        <v>0</v>
      </c>
      <c r="AD115" s="118">
        <f>IF(E115="Buy",1,0)</f>
        <v>0</v>
      </c>
      <c r="AE115" s="118" t="str">
        <f>IF(AC115=1,1,IF(AD115=1,1,"Hold"))</f>
        <v>Hold</v>
      </c>
      <c r="AF115" s="118" t="str">
        <f t="shared" si="28"/>
        <v>Hold</v>
      </c>
      <c r="AG115" s="116">
        <f>AVERAGE(K115,Z115)*0.97</f>
        <v>26.718650074005126</v>
      </c>
      <c r="AH115" s="120" t="str">
        <f>IF(AF115="Buy",AG115,"Hold")</f>
        <v>Hold</v>
      </c>
      <c r="AK115" s="110" t="e">
        <f ca="1">INDEX([0]!TS,MATCH(O115,OFFSET([0]!TS,0,#REF!-1,,1),0),#REF!)</f>
        <v>#REF!</v>
      </c>
      <c r="AL115" s="110" t="e">
        <f ca="1">INDEX([0]!TS,MATCH(O115,OFFSET([0]!TS,0,#REF!-1,,1),0),#REF!)</f>
        <v>#REF!</v>
      </c>
      <c r="AM115" s="157" t="e">
        <f ca="1">INDEX([0]!TS,MATCH(B115,OFFSET([0]!TS,0,#REF!-1,,1),0),#REF!)</f>
        <v>#REF!</v>
      </c>
    </row>
    <row r="116" spans="1:39" ht="16.5" thickBot="1">
      <c r="A116" s="45" t="s">
        <v>47</v>
      </c>
      <c r="B116" s="35" t="s">
        <v>48</v>
      </c>
      <c r="C116" s="31">
        <f ca="1">INDEX(tkCompany!tkCompany,MATCH(B116,OFFSET(tkCompany!tkCompany,0,tkCompany!$A$1-1,,1),0),tkCompany!$A$10)</f>
        <v>38674.54525462963</v>
      </c>
      <c r="D116" s="129">
        <f>Rank!N116</f>
        <v>3206.2486832141876</v>
      </c>
      <c r="E116" s="72" t="str">
        <f t="shared" si="24"/>
        <v>Hold</v>
      </c>
      <c r="F116" s="121" t="str">
        <f t="shared" si="29"/>
        <v>Hold</v>
      </c>
      <c r="G116" s="32" t="str">
        <f ca="1">INDEX(tkCompany!tkCompany,MATCH(B116,OFFSET(tkCompany!tkCompany,0,tkCompany!$A$1-1,,1),0),tkCompany!$A$6)</f>
        <v>Biotechnology</v>
      </c>
      <c r="H116" s="33">
        <f ca="1">INDEX(tkCompany!tkCompany,MATCH(B116,OFFSET(tkCompany!tkCompany,0,tkCompany!$A$1-1,,1),0),tkCompany!$A$2)</f>
        <v>54.209999084472656</v>
      </c>
      <c r="I116" s="104">
        <f ca="1">INDEX(tkCompany!tkCompany,MATCH(B116,OFFSET(tkCompany!tkCompany,0,tkCompany!$A$1-1,,1),0),tkCompany!$A$13)</f>
        <v>28.399999618530273</v>
      </c>
      <c r="J116" s="104">
        <f ca="1">INDEX(tkCompany!tkCompany,MATCH(B116,OFFSET(tkCompany!tkCompany,0,tkCompany!$A$1-1,,1),0),tkCompany!$A$11)</f>
        <v>86.19999694824219</v>
      </c>
      <c r="K116" s="106">
        <f t="shared" si="30"/>
        <v>42.84999895095825</v>
      </c>
      <c r="L116" s="106">
        <f t="shared" si="31"/>
        <v>71.74999761581421</v>
      </c>
      <c r="M116" s="55" t="str">
        <f t="shared" si="36"/>
        <v>Hold</v>
      </c>
      <c r="N116" s="100">
        <f ca="1">INDEX(tkCompany!tkCompany,MATCH(B116,OFFSET(tkCompany!tkCompany,0,tkCompany!$A$1-1,,1),0),tkCompany!$A$3)</f>
        <v>1.239441990852356</v>
      </c>
      <c r="O116" s="101">
        <f ca="1">INDEX(tkCompany!tkCompany,MATCH(B116,OFFSET(tkCompany!tkCompany,0,tkCompany!$A$1-1,,1),0),tkCompany!$A$4)</f>
        <v>113.21428680419922</v>
      </c>
      <c r="P116" s="102">
        <f ca="1">INDEX(tkCompany!tkCompany,MATCH(B116,OFFSET(tkCompany!tkCompany,0,tkCompany!$A$1-1,,1),0),tkCompany!$A$5)</f>
        <v>9.719942092895508</v>
      </c>
      <c r="Q116" s="142">
        <v>79.5</v>
      </c>
      <c r="R116" s="142">
        <v>5.8</v>
      </c>
      <c r="S116" s="107" t="str">
        <f ca="1">INDEX(tkCompany!tkCompany,MATCH(B116,OFFSET(tkCompany!tkCompany,0,tkCompany!$A$1-1,,1),0),tkCompany!$A$7)</f>
        <v>UP</v>
      </c>
      <c r="T116" s="107" t="str">
        <f ca="1">INDEX(tkCompany!tkCompany,MATCH(B116,OFFSET(tkCompany!tkCompany,0,tkCompany!$A$1-1,,1),0),tkCompany!$A$8)</f>
        <v>UP</v>
      </c>
      <c r="U116" s="127">
        <f ca="1">INDEX(tkCompany!tkCompany,MATCH(B116,OFFSET(tkCompany!tkCompany,0,tkCompany!$A$1-1,,1),0),tkCompany!$A$9)</f>
        <v>31.700000762939453</v>
      </c>
      <c r="V116" s="137">
        <f ca="1">INDEX(tkCompany!tkCompany,MATCH(B116,OFFSET(tkCompany!tkCompany,0,tkCompany!$A$1-1,,1),0),tkCompany!$A$15)</f>
        <v>0</v>
      </c>
      <c r="W116" s="168">
        <f>V116/H116</f>
        <v>0</v>
      </c>
      <c r="X116" s="110">
        <f ca="1">INDEX(TSCompany!tSCompany,MATCH(B116,OFFSET(TSCompany!tSCompany,0,TSCompany!$A$1-1,,1),0),TSCompany!$A$2)</f>
        <v>2.5999999046325684</v>
      </c>
      <c r="Y116" s="110">
        <f ca="1">INDEX(TSCompany!tSCompany,MATCH(B116,OFFSET(TSCompany!tSCompany,0,TSCompany!$A$1-1,,1),0),TSCompany!$A$5)</f>
        <v>117</v>
      </c>
      <c r="Z116" s="110">
        <f ca="1">INDEX(TSCompany!tSCompany,MATCH(B116,OFFSET(TSCompany!tSCompany,0,TSCompany!$A$1-1,,1),0),TSCompany!$A$3)</f>
        <v>40.310001373291016</v>
      </c>
      <c r="AA116" s="69">
        <v>38618</v>
      </c>
      <c r="AC116" s="118">
        <f t="shared" si="32"/>
        <v>0</v>
      </c>
      <c r="AD116" s="118">
        <f t="shared" si="33"/>
        <v>0</v>
      </c>
      <c r="AE116" s="118" t="str">
        <f t="shared" si="34"/>
        <v>Hold</v>
      </c>
      <c r="AF116" s="118" t="str">
        <f t="shared" si="28"/>
        <v>Hold</v>
      </c>
      <c r="AG116" s="116">
        <f>AVERAGE(K116,Z116)*0.97</f>
        <v>40.33260015726089</v>
      </c>
      <c r="AH116" s="120" t="str">
        <f t="shared" si="35"/>
        <v>Hold</v>
      </c>
      <c r="AK116" s="110" t="e">
        <f ca="1">INDEX([0]!TS,MATCH(O116,OFFSET([0]!TS,0,#REF!-1,,1),0),#REF!)</f>
        <v>#REF!</v>
      </c>
      <c r="AL116" s="110" t="e">
        <f ca="1">INDEX([0]!TS,MATCH(O116,OFFSET([0]!TS,0,#REF!-1,,1),0),#REF!)</f>
        <v>#REF!</v>
      </c>
      <c r="AM116" s="157" t="e">
        <f ca="1">INDEX([0]!TS,MATCH(B116,OFFSET([0]!TS,0,#REF!-1,,1),0),#REF!)</f>
        <v>#REF!</v>
      </c>
    </row>
    <row r="117" spans="1:39" ht="16.5" thickBot="1">
      <c r="A117" s="45" t="s">
        <v>58</v>
      </c>
      <c r="B117" s="35" t="s">
        <v>59</v>
      </c>
      <c r="C117" s="31">
        <f ca="1">INDEX(tkCompany!tkCompany,MATCH(B117,OFFSET(tkCompany!tkCompany,0,tkCompany!$A$1-1,,1),0),tkCompany!$A$10)</f>
        <v>38674.54525462963</v>
      </c>
      <c r="D117" s="129">
        <f>Rank!N117</f>
        <v>2545.0126055974506</v>
      </c>
      <c r="E117" s="72" t="str">
        <f t="shared" si="24"/>
        <v>Hold Minus</v>
      </c>
      <c r="F117" s="121" t="str">
        <f t="shared" si="29"/>
        <v>Hold</v>
      </c>
      <c r="G117" s="32" t="str">
        <f ca="1">INDEX(tkCompany!tkCompany,MATCH(B117,OFFSET(tkCompany!tkCompany,0,tkCompany!$A$1-1,,1),0),tkCompany!$A$6)</f>
        <v>Industrial Conglomerates</v>
      </c>
      <c r="H117" s="33">
        <f ca="1">INDEX(tkCompany!tkCompany,MATCH(B117,OFFSET(tkCompany!tkCompany,0,tkCompany!$A$1-1,,1),0),tkCompany!$A$2)</f>
        <v>66.56999969482422</v>
      </c>
      <c r="I117" s="104">
        <f ca="1">INDEX(tkCompany!tkCompany,MATCH(B117,OFFSET(tkCompany!tkCompany,0,tkCompany!$A$1-1,,1),0),tkCompany!$A$13)</f>
        <v>39.5</v>
      </c>
      <c r="J117" s="104">
        <f ca="1">INDEX(tkCompany!tkCompany,MATCH(B117,OFFSET(tkCompany!tkCompany,0,tkCompany!$A$1-1,,1),0),tkCompany!$A$11)</f>
        <v>117.5999984741211</v>
      </c>
      <c r="K117" s="106">
        <f t="shared" si="30"/>
        <v>59.02499961853027</v>
      </c>
      <c r="L117" s="106">
        <f t="shared" si="31"/>
        <v>98.07499885559082</v>
      </c>
      <c r="M117" s="55" t="str">
        <f t="shared" si="36"/>
        <v>Hold</v>
      </c>
      <c r="N117" s="100">
        <f ca="1">INDEX(tkCompany!tkCompany,MATCH(B117,OFFSET(tkCompany!tkCompany,0,tkCompany!$A$1-1,,1),0),tkCompany!$A$3)</f>
        <v>1.8851126432418823</v>
      </c>
      <c r="O117" s="101">
        <f ca="1">INDEX(tkCompany!tkCompany,MATCH(B117,OFFSET(tkCompany!tkCompany,0,tkCompany!$A$1-1,,1),0),tkCompany!$A$4)</f>
        <v>125.65789794921875</v>
      </c>
      <c r="P117" s="102">
        <f ca="1">INDEX(tkCompany!tkCompany,MATCH(B117,OFFSET(tkCompany!tkCompany,0,tkCompany!$A$1-1,,1),0),tkCompany!$A$5)</f>
        <v>13.05834674835205</v>
      </c>
      <c r="Q117" s="142">
        <v>68.4</v>
      </c>
      <c r="R117" s="142">
        <v>10.1</v>
      </c>
      <c r="S117" s="107" t="str">
        <f ca="1">INDEX(tkCompany!tkCompany,MATCH(B117,OFFSET(tkCompany!tkCompany,0,tkCompany!$A$1-1,,1),0),tkCompany!$A$7)</f>
        <v>EVEN</v>
      </c>
      <c r="T117" s="107" t="str">
        <f ca="1">INDEX(tkCompany!tkCompany,MATCH(B117,OFFSET(tkCompany!tkCompany,0,tkCompany!$A$1-1,,1),0),tkCompany!$A$8)</f>
        <v>DOWN</v>
      </c>
      <c r="U117" s="127">
        <f ca="1">INDEX(tkCompany!tkCompany,MATCH(B117,OFFSET(tkCompany!tkCompany,0,tkCompany!$A$1-1,,1),0),tkCompany!$A$9)</f>
        <v>19.100000381469727</v>
      </c>
      <c r="V117" s="137">
        <f ca="1">INDEX(tkCompany!tkCompany,MATCH(B117,OFFSET(tkCompany!tkCompany,0,tkCompany!$A$1-1,,1),0),tkCompany!$A$15)</f>
        <v>1</v>
      </c>
      <c r="W117" s="168">
        <f>V117/H117</f>
        <v>0.015021781652159892</v>
      </c>
      <c r="X117" s="110">
        <f ca="1">INDEX(TSCompany!tSCompany,MATCH(B117,OFFSET(TSCompany!tSCompany,0,TSCompany!$A$1-1,,1),0),TSCompany!$A$2)</f>
        <v>2.0999999046325684</v>
      </c>
      <c r="Y117" s="110">
        <f ca="1">INDEX(TSCompany!tSCompany,MATCH(B117,OFFSET(TSCompany!tSCompany,0,TSCompany!$A$1-1,,1),0),TSCompany!$A$5)</f>
        <v>123</v>
      </c>
      <c r="Z117" s="110">
        <f ca="1">INDEX(TSCompany!tSCompany,MATCH(B117,OFFSET(TSCompany!tSCompany,0,TSCompany!$A$1-1,,1),0),TSCompany!$A$3)</f>
        <v>28.1299991607666</v>
      </c>
      <c r="AA117" s="69">
        <v>38621</v>
      </c>
      <c r="AC117" s="118">
        <f t="shared" si="32"/>
        <v>0</v>
      </c>
      <c r="AD117" s="118">
        <f t="shared" si="33"/>
        <v>0</v>
      </c>
      <c r="AE117" s="118" t="str">
        <f t="shared" si="34"/>
        <v>Hold</v>
      </c>
      <c r="AF117" s="118" t="str">
        <f t="shared" si="28"/>
        <v>Hold</v>
      </c>
      <c r="AG117" s="116">
        <f>AVERAGE(K117,Z117)*0.97</f>
        <v>42.27017440795898</v>
      </c>
      <c r="AH117" s="120" t="str">
        <f t="shared" si="35"/>
        <v>Hold</v>
      </c>
      <c r="AK117" s="110" t="e">
        <f ca="1">INDEX([0]!TS,MATCH(O117,OFFSET([0]!TS,0,#REF!-1,,1),0),#REF!)</f>
        <v>#REF!</v>
      </c>
      <c r="AL117" s="110" t="e">
        <f ca="1">INDEX([0]!TS,MATCH(O117,OFFSET([0]!TS,0,#REF!-1,,1),0),#REF!)</f>
        <v>#REF!</v>
      </c>
      <c r="AM117" s="157" t="e">
        <f ca="1">INDEX([0]!TS,MATCH(B117,OFFSET([0]!TS,0,#REF!-1,,1),0),#REF!)</f>
        <v>#REF!</v>
      </c>
    </row>
    <row r="118" spans="1:39" ht="16.5" thickBot="1">
      <c r="A118" s="45" t="s">
        <v>621</v>
      </c>
      <c r="B118" s="35" t="s">
        <v>554</v>
      </c>
      <c r="C118" s="31">
        <f ca="1">INDEX(tkCompany!tkCompany,MATCH(B118,OFFSET(tkCompany!tkCompany,0,tkCompany!$A$1-1,,1),0),tkCompany!$A$10)</f>
        <v>38674.54525462963</v>
      </c>
      <c r="D118" s="129">
        <f>Rank!N118</f>
        <v>5284.2753954929685</v>
      </c>
      <c r="E118" s="72" t="str">
        <f t="shared" si="24"/>
        <v>Hold</v>
      </c>
      <c r="F118" s="121" t="str">
        <f>IF(AH118="Hold","Hold",AH118)</f>
        <v>Hold</v>
      </c>
      <c r="G118" s="32" t="str">
        <f ca="1">INDEX(tkCompany!tkCompany,MATCH(B118,OFFSET(tkCompany!tkCompany,0,tkCompany!$A$1-1,,1),0),tkCompany!$A$6)</f>
        <v>Pharmaceuticals</v>
      </c>
      <c r="H118" s="33">
        <f ca="1">INDEX(tkCompany!tkCompany,MATCH(B118,OFFSET(tkCompany!tkCompany,0,tkCompany!$A$1-1,,1),0),tkCompany!$A$2)</f>
        <v>40.90999984741211</v>
      </c>
      <c r="I118" s="104">
        <f ca="1">INDEX(tkCompany!tkCompany,MATCH(B118,OFFSET(tkCompany!tkCompany,0,tkCompany!$A$1-1,,1),0),tkCompany!$A$13)</f>
        <v>22.899999618530273</v>
      </c>
      <c r="J118" s="104">
        <f ca="1">INDEX(tkCompany!tkCompany,MATCH(B118,OFFSET(tkCompany!tkCompany,0,tkCompany!$A$1-1,,1),0),tkCompany!$A$11)</f>
        <v>55.70000076293945</v>
      </c>
      <c r="K118" s="106">
        <f>I118+(J118-I118)/4</f>
        <v>31.09999990463257</v>
      </c>
      <c r="L118" s="106">
        <f>K118+2*(J118-I118)/4</f>
        <v>47.50000047683716</v>
      </c>
      <c r="M118" s="55" t="str">
        <f>(IF(H118&lt;K118,"Buy",IF(H118&gt;L118,"Sell","Hold")))</f>
        <v>Hold</v>
      </c>
      <c r="N118" s="100">
        <f ca="1">INDEX(tkCompany!tkCompany,MATCH(B118,OFFSET(tkCompany!tkCompany,0,tkCompany!$A$1-1,,1),0),tkCompany!$A$3)</f>
        <v>0.821210503578186</v>
      </c>
      <c r="O118" s="101">
        <f ca="1">INDEX(tkCompany!tkCompany,MATCH(B118,OFFSET(tkCompany!tkCompany,0,tkCompany!$A$1-1,,1),0),tkCompany!$A$4)</f>
        <v>97.4169692993164</v>
      </c>
      <c r="P118" s="102">
        <f ca="1">INDEX(tkCompany!tkCompany,MATCH(B118,OFFSET(tkCompany!tkCompany,0,tkCompany!$A$1-1,,1),0),tkCompany!$A$5)</f>
        <v>6.980203628540039</v>
      </c>
      <c r="Q118" s="142">
        <v>67</v>
      </c>
      <c r="R118" s="142">
        <v>12.7</v>
      </c>
      <c r="S118" s="107" t="str">
        <f ca="1">INDEX(tkCompany!tkCompany,MATCH(B118,OFFSET(tkCompany!tkCompany,0,tkCompany!$A$1-1,,1),0),tkCompany!$A$7)</f>
        <v>UP</v>
      </c>
      <c r="T118" s="107" t="str">
        <f ca="1">INDEX(tkCompany!tkCompany,MATCH(B118,OFFSET(tkCompany!tkCompany,0,tkCompany!$A$1-1,,1),0),tkCompany!$A$8)</f>
        <v>DOWN</v>
      </c>
      <c r="U118" s="127">
        <f ca="1">INDEX(tkCompany!tkCompany,MATCH(B118,OFFSET(tkCompany!tkCompany,0,tkCompany!$A$1-1,,1),0),tkCompany!$A$9)</f>
        <v>26.399999618530273</v>
      </c>
      <c r="V118" s="137">
        <f ca="1">INDEX(tkCompany!tkCompany,MATCH(B118,OFFSET(tkCompany!tkCompany,0,tkCompany!$A$1-1,,1),0),tkCompany!$A$15)</f>
        <v>0.2669999897480011</v>
      </c>
      <c r="W118" s="168">
        <f>V118/H118</f>
        <v>0.006526521406596657</v>
      </c>
      <c r="X118" s="110">
        <f ca="1">INDEX(TSCompany!tSCompany,MATCH(B118,OFFSET(TSCompany!tSCompany,0,TSCompany!$A$1-1,,1),0),TSCompany!$A$2)</f>
        <v>10</v>
      </c>
      <c r="Y118" s="110">
        <f ca="1">INDEX(TSCompany!tSCompany,MATCH(B118,OFFSET(TSCompany!tSCompany,0,TSCompany!$A$1-1,,1),0),TSCompany!$A$5)</f>
        <v>104</v>
      </c>
      <c r="Z118" s="110">
        <f ca="1">INDEX(TSCompany!tSCompany,MATCH(B118,OFFSET(TSCompany!tSCompany,0,TSCompany!$A$1-1,,1),0),TSCompany!$A$3)</f>
        <v>45.2599983215332</v>
      </c>
      <c r="AA118" s="69">
        <v>38674</v>
      </c>
      <c r="AC118" s="118">
        <f>IF(E118="Hold Plus",1,0)</f>
        <v>0</v>
      </c>
      <c r="AD118" s="118">
        <f>IF(E118="Buy",1,0)</f>
        <v>0</v>
      </c>
      <c r="AE118" s="118" t="str">
        <f>IF(AC118=1,1,IF(AD118=1,1,"Hold"))</f>
        <v>Hold</v>
      </c>
      <c r="AF118" s="118" t="str">
        <f t="shared" si="28"/>
        <v>Hold</v>
      </c>
      <c r="AG118" s="116">
        <f>AVERAGE(K118,Z118)*0.97</f>
        <v>37.0345991396904</v>
      </c>
      <c r="AH118" s="120" t="str">
        <f>IF(AF118="Buy",AG118,"Hold")</f>
        <v>Hold</v>
      </c>
      <c r="AK118" s="110" t="e">
        <f ca="1">INDEX([0]!TS,MATCH(O118,OFFSET([0]!TS,0,#REF!-1,,1),0),#REF!)</f>
        <v>#REF!</v>
      </c>
      <c r="AL118" s="110" t="e">
        <f ca="1">INDEX([0]!TS,MATCH(O118,OFFSET([0]!TS,0,#REF!-1,,1),0),#REF!)</f>
        <v>#REF!</v>
      </c>
      <c r="AM118" s="157" t="e">
        <f ca="1">INDEX([0]!TS,MATCH(B118,OFFSET([0]!TS,0,#REF!-1,,1),0),#REF!)</f>
        <v>#REF!</v>
      </c>
    </row>
    <row r="119" spans="1:39" ht="16.5" thickBot="1">
      <c r="A119" s="45" t="s">
        <v>704</v>
      </c>
      <c r="B119" s="35" t="s">
        <v>698</v>
      </c>
      <c r="C119" s="31">
        <f ca="1">INDEX(tkCompany!tkCompany,MATCH(B119,OFFSET(tkCompany!tkCompany,0,tkCompany!$A$1-1,,1),0),tkCompany!$A$10)</f>
        <v>38674.54525462963</v>
      </c>
      <c r="D119" s="129">
        <f>Rank!N119</f>
        <v>5448.958873748779</v>
      </c>
      <c r="E119" s="72" t="str">
        <f t="shared" si="24"/>
        <v>Hold</v>
      </c>
      <c r="F119" s="121" t="str">
        <f>IF(AH119="Hold","Hold",AH119)</f>
        <v>Hold</v>
      </c>
      <c r="G119" s="32" t="str">
        <f ca="1">INDEX(tkCompany!tkCompany,MATCH(B119,OFFSET(tkCompany!tkCompany,0,tkCompany!$A$1-1,,1),0),tkCompany!$A$6)</f>
        <v>Footwear</v>
      </c>
      <c r="H119" s="33">
        <f ca="1">INDEX(tkCompany!tkCompany,MATCH(B119,OFFSET(tkCompany!tkCompany,0,tkCompany!$A$1-1,,1),0),tkCompany!$A$2)</f>
        <v>32.150001525878906</v>
      </c>
      <c r="I119" s="104">
        <f ca="1">INDEX(tkCompany!tkCompany,MATCH(B119,OFFSET(tkCompany!tkCompany,0,tkCompany!$A$1-1,,1),0),tkCompany!$A$13)</f>
        <v>21.600000381469727</v>
      </c>
      <c r="J119" s="104">
        <f ca="1">INDEX(tkCompany!tkCompany,MATCH(B119,OFFSET(tkCompany!tkCompany,0,tkCompany!$A$1-1,,1),0),tkCompany!$A$11)</f>
        <v>55.400001525878906</v>
      </c>
      <c r="K119" s="106">
        <f>I119+(J119-I119)/4</f>
        <v>30.05000066757202</v>
      </c>
      <c r="L119" s="106">
        <f>K119+2*(J119-I119)/4</f>
        <v>46.95000123977661</v>
      </c>
      <c r="M119" s="55" t="str">
        <f>(IF(H119&lt;K119,"Buy",IF(H119&gt;L119,"Sell","Hold")))</f>
        <v>Hold</v>
      </c>
      <c r="N119" s="100">
        <f ca="1">INDEX(tkCompany!tkCompany,MATCH(B119,OFFSET(tkCompany!tkCompany,0,tkCompany!$A$1-1,,1),0),tkCompany!$A$3)</f>
        <v>2.2037911415100098</v>
      </c>
      <c r="O119" s="101">
        <f ca="1">INDEX(tkCompany!tkCompany,MATCH(B119,OFFSET(tkCompany!tkCompany,0,tkCompany!$A$1-1,,1),0),tkCompany!$A$4)</f>
        <v>87.01298522949219</v>
      </c>
      <c r="P119" s="102">
        <f ca="1">INDEX(tkCompany!tkCompany,MATCH(B119,OFFSET(tkCompany!tkCompany,0,tkCompany!$A$1-1,,1),0),tkCompany!$A$5)</f>
        <v>11.497660636901855</v>
      </c>
      <c r="Q119" s="142">
        <v>76.4</v>
      </c>
      <c r="R119" s="142">
        <v>16.9</v>
      </c>
      <c r="S119" s="107" t="str">
        <f ca="1">INDEX(tkCompany!tkCompany,MATCH(B119,OFFSET(tkCompany!tkCompany,0,tkCompany!$A$1-1,,1),0),tkCompany!$A$7)</f>
        <v>UP</v>
      </c>
      <c r="T119" s="107" t="str">
        <f ca="1">INDEX(tkCompany!tkCompany,MATCH(B119,OFFSET(tkCompany!tkCompany,0,tkCompany!$A$1-1,,1),0),tkCompany!$A$8)</f>
        <v>EVEN</v>
      </c>
      <c r="U119" s="127">
        <f ca="1">INDEX(tkCompany!tkCompany,MATCH(B119,OFFSET(tkCompany!tkCompany,0,tkCompany!$A$1-1,,1),0),tkCompany!$A$9)</f>
        <v>13.399999618530273</v>
      </c>
      <c r="V119" s="137">
        <f ca="1">INDEX(tkCompany!tkCompany,MATCH(B119,OFFSET(tkCompany!tkCompany,0,tkCompany!$A$1-1,,1),0),tkCompany!$A$15)</f>
        <v>0</v>
      </c>
      <c r="W119" s="168">
        <f>V119/H119</f>
        <v>0</v>
      </c>
      <c r="X119" s="110">
        <f ca="1">INDEX(TSCompany!tSCompany,MATCH(B119,OFFSET(TSCompany!tSCompany,0,TSCompany!$A$1-1,,1),0),TSCompany!$A$2)</f>
        <v>2.0999999046325684</v>
      </c>
      <c r="Y119" s="110">
        <f ca="1">INDEX(TSCompany!tSCompany,MATCH(B119,OFFSET(TSCompany!tSCompany,0,TSCompany!$A$1-1,,1),0),TSCompany!$A$5)</f>
        <v>96</v>
      </c>
      <c r="Z119" s="110">
        <f ca="1">INDEX(TSCompany!tSCompany,MATCH(B119,OFFSET(TSCompany!tSCompany,0,TSCompany!$A$1-1,,1),0),TSCompany!$A$3)</f>
        <v>22.1200008392334</v>
      </c>
      <c r="AA119" s="69">
        <v>38676</v>
      </c>
      <c r="AC119" s="118">
        <f>IF(E119="Hold Plus",1,0)</f>
        <v>0</v>
      </c>
      <c r="AD119" s="118">
        <f>IF(E119="Buy",1,0)</f>
        <v>0</v>
      </c>
      <c r="AE119" s="118" t="str">
        <f>IF(AC119=1,1,IF(AD119=1,1,"Hold"))</f>
        <v>Hold</v>
      </c>
      <c r="AF119" s="118" t="str">
        <f t="shared" si="28"/>
        <v>Hold</v>
      </c>
      <c r="AG119" s="116">
        <f>AVERAGE(K119,Z119)*0.97</f>
        <v>25.30245073080063</v>
      </c>
      <c r="AH119" s="120" t="str">
        <f>IF(AF119="Buy",AG119,"Hold")</f>
        <v>Hold</v>
      </c>
      <c r="AK119" s="110" t="e">
        <f ca="1">INDEX([0]!TS,MATCH(O119,OFFSET([0]!TS,0,#REF!-1,,1),0),#REF!)</f>
        <v>#REF!</v>
      </c>
      <c r="AL119" s="110" t="e">
        <f ca="1">INDEX([0]!TS,MATCH(O119,OFFSET([0]!TS,0,#REF!-1,,1),0),#REF!)</f>
        <v>#REF!</v>
      </c>
      <c r="AM119" s="157" t="e">
        <f ca="1">INDEX([0]!TS,MATCH(B119,OFFSET([0]!TS,0,#REF!-1,,1),0),#REF!)</f>
        <v>#REF!</v>
      </c>
    </row>
    <row r="120" spans="1:39" ht="16.5" thickBot="1">
      <c r="A120" s="45" t="s">
        <v>687</v>
      </c>
      <c r="B120" s="35" t="s">
        <v>682</v>
      </c>
      <c r="C120" s="31">
        <f ca="1">INDEX(tkCompany!tkCompany,MATCH(B120,OFFSET(tkCompany!tkCompany,0,tkCompany!$A$1-1,,1),0),tkCompany!$A$10)</f>
        <v>38674.54525462963</v>
      </c>
      <c r="D120" s="129">
        <f>Rank!N120</f>
        <v>7559.313101768494</v>
      </c>
      <c r="E120" s="72" t="str">
        <f t="shared" si="24"/>
        <v>Hold Plus</v>
      </c>
      <c r="F120" s="121">
        <f>IF(AH120="Hold","Hold",AH120)</f>
        <v>25.489175032377243</v>
      </c>
      <c r="G120" s="32" t="str">
        <f ca="1">INDEX(tkCompany!tkCompany,MATCH(B120,OFFSET(tkCompany!tkCompany,0,tkCompany!$A$1-1,,1),0),tkCompany!$A$6)</f>
        <v>Homebuilding</v>
      </c>
      <c r="H120" s="33">
        <f ca="1">INDEX(tkCompany!tkCompany,MATCH(B120,OFFSET(tkCompany!tkCompany,0,tkCompany!$A$1-1,,1),0),tkCompany!$A$2)</f>
        <v>34.209999084472656</v>
      </c>
      <c r="I120" s="104">
        <f ca="1">INDEX(tkCompany!tkCompany,MATCH(B120,OFFSET(tkCompany!tkCompany,0,tkCompany!$A$1-1,,1),0),tkCompany!$A$13)</f>
        <v>13.300000190734863</v>
      </c>
      <c r="J120" s="104">
        <f ca="1">INDEX(tkCompany!tkCompany,MATCH(B120,OFFSET(tkCompany!tkCompany,0,tkCompany!$A$1-1,,1),0),tkCompany!$A$11)</f>
        <v>78.4000015258789</v>
      </c>
      <c r="K120" s="106">
        <f>I120+(J120-I120)/4</f>
        <v>29.575000524520874</v>
      </c>
      <c r="L120" s="106">
        <f>K120+2*(J120-I120)/4</f>
        <v>62.125001192092896</v>
      </c>
      <c r="M120" s="55" t="str">
        <f>(IF(H120&lt;K120,"Buy",IF(H120&gt;L120,"Sell","Hold")))</f>
        <v>Hold</v>
      </c>
      <c r="N120" s="100">
        <f ca="1">INDEX(tkCompany!tkCompany,MATCH(B120,OFFSET(tkCompany!tkCompany,0,tkCompany!$A$1-1,,1),0),tkCompany!$A$3)</f>
        <v>2.1133430004119873</v>
      </c>
      <c r="O120" s="101">
        <f ca="1">INDEX(tkCompany!tkCompany,MATCH(B120,OFFSET(tkCompany!tkCompany,0,tkCompany!$A$1-1,,1),0),tkCompany!$A$4)</f>
        <v>0</v>
      </c>
      <c r="P120" s="102">
        <f ca="1">INDEX(tkCompany!tkCompany,MATCH(B120,OFFSET(tkCompany!tkCompany,0,tkCompany!$A$1-1,,1),0),tkCompany!$A$5)</f>
        <v>18.040925979614258</v>
      </c>
      <c r="Q120" s="142">
        <v>74.8</v>
      </c>
      <c r="R120" s="142">
        <v>16.6</v>
      </c>
      <c r="S120" s="107" t="str">
        <f ca="1">INDEX(tkCompany!tkCompany,MATCH(B120,OFFSET(tkCompany!tkCompany,0,tkCompany!$A$1-1,,1),0),tkCompany!$A$7)</f>
        <v>UP</v>
      </c>
      <c r="T120" s="107" t="str">
        <f ca="1">INDEX(tkCompany!tkCompany,MATCH(B120,OFFSET(tkCompany!tkCompany,0,tkCompany!$A$1-1,,1),0),tkCompany!$A$8)</f>
        <v>UP</v>
      </c>
      <c r="U120" s="127">
        <f ca="1">INDEX(tkCompany!tkCompany,MATCH(B120,OFFSET(tkCompany!tkCompany,0,tkCompany!$A$1-1,,1),0),tkCompany!$A$9)</f>
        <v>0</v>
      </c>
      <c r="V120" s="137">
        <f ca="1">INDEX(tkCompany!tkCompany,MATCH(B120,OFFSET(tkCompany!tkCompany,0,tkCompany!$A$1-1,,1),0),tkCompany!$A$15)</f>
        <v>0</v>
      </c>
      <c r="W120" s="168">
        <f>V120/H120</f>
        <v>0</v>
      </c>
      <c r="X120" s="110">
        <f ca="1">INDEX(TSCompany!tSCompany,MATCH(B120,OFFSET(TSCompany!tSCompany,0,TSCompany!$A$1-1,,1),0),TSCompany!$A$2)</f>
        <v>8.899999618530273</v>
      </c>
      <c r="Y120" s="110">
        <f ca="1">INDEX(TSCompany!tSCompany,MATCH(B120,OFFSET(TSCompany!tSCompany,0,TSCompany!$A$1-1,,1),0),TSCompany!$A$5)</f>
        <v>138</v>
      </c>
      <c r="Z120" s="110">
        <f ca="1">INDEX(TSCompany!tSCompany,MATCH(B120,OFFSET(TSCompany!tSCompany,0,TSCompany!$A$1-1,,1),0),TSCompany!$A$3)</f>
        <v>22.979999542236328</v>
      </c>
      <c r="AA120" s="69">
        <v>38670</v>
      </c>
      <c r="AC120" s="118">
        <f>IF(E120="Hold Plus",1,0)</f>
        <v>1</v>
      </c>
      <c r="AD120" s="118">
        <f>IF(E120="Buy",1,0)</f>
        <v>0</v>
      </c>
      <c r="AE120" s="118">
        <f>IF(AC120=1,1,IF(AD120=1,1,"Hold"))</f>
        <v>1</v>
      </c>
      <c r="AF120" s="118" t="str">
        <f t="shared" si="28"/>
        <v>Buy</v>
      </c>
      <c r="AG120" s="116">
        <f>AVERAGE(K120,Z120)*0.97</f>
        <v>25.489175032377243</v>
      </c>
      <c r="AH120" s="120">
        <f>IF(AF120="Buy",AG120,"Hold")</f>
        <v>25.489175032377243</v>
      </c>
      <c r="AK120" s="110" t="e">
        <f ca="1">INDEX([0]!TS,MATCH(O120,OFFSET([0]!TS,0,#REF!-1,,1),0),#REF!)</f>
        <v>#REF!</v>
      </c>
      <c r="AL120" s="110" t="e">
        <f ca="1">INDEX([0]!TS,MATCH(O120,OFFSET([0]!TS,0,#REF!-1,,1),0),#REF!)</f>
        <v>#REF!</v>
      </c>
      <c r="AM120" s="157" t="e">
        <f ca="1">INDEX([0]!TS,MATCH(B120,OFFSET([0]!TS,0,#REF!-1,,1),0),#REF!)</f>
        <v>#REF!</v>
      </c>
    </row>
    <row r="121" spans="1:39" ht="16.5" thickBot="1">
      <c r="A121" s="45" t="s">
        <v>626</v>
      </c>
      <c r="B121" s="35" t="s">
        <v>443</v>
      </c>
      <c r="C121" s="31">
        <f ca="1">INDEX(tkCompany!tkCompany,MATCH(B121,OFFSET(tkCompany!tkCompany,0,tkCompany!$A$1-1,,1),0),tkCompany!$A$10)</f>
        <v>38674.54525462963</v>
      </c>
      <c r="D121" s="129">
        <f>Rank!N121</f>
        <v>3590.485767865862</v>
      </c>
      <c r="E121" s="72" t="str">
        <f t="shared" si="24"/>
        <v>Hold</v>
      </c>
      <c r="F121" s="121" t="str">
        <f>IF(AH121="Hold","Hold",AH121)</f>
        <v>Hold</v>
      </c>
      <c r="G121" s="32" t="str">
        <f ca="1">INDEX(tkCompany!tkCompany,MATCH(B121,OFFSET(tkCompany!tkCompany,0,tkCompany!$A$1-1,,1),0),tkCompany!$A$6)</f>
        <v>Managed Health Care</v>
      </c>
      <c r="H121" s="33">
        <f ca="1">INDEX(tkCompany!tkCompany,MATCH(B121,OFFSET(tkCompany!tkCompany,0,tkCompany!$A$1-1,,1),0),tkCompany!$A$2)</f>
        <v>61.06999969482422</v>
      </c>
      <c r="I121" s="104">
        <f ca="1">INDEX(tkCompany!tkCompany,MATCH(B121,OFFSET(tkCompany!tkCompany,0,tkCompany!$A$1-1,,1),0),tkCompany!$A$13)</f>
        <v>31.600000381469727</v>
      </c>
      <c r="J121" s="104">
        <f ca="1">INDEX(tkCompany!tkCompany,MATCH(B121,OFFSET(tkCompany!tkCompany,0,tkCompany!$A$1-1,,1),0),tkCompany!$A$11)</f>
        <v>100.69999694824219</v>
      </c>
      <c r="K121" s="106">
        <f>I121+(J121-I121)/4</f>
        <v>48.87499952316284</v>
      </c>
      <c r="L121" s="106">
        <f>K121+2*(J121-I121)/4</f>
        <v>83.42499780654907</v>
      </c>
      <c r="M121" s="55" t="str">
        <f>(IF(H121&lt;K121,"Buy",IF(H121&gt;L121,"Sell","Hold")))</f>
        <v>Hold</v>
      </c>
      <c r="N121" s="100">
        <f ca="1">INDEX(tkCompany!tkCompany,MATCH(B121,OFFSET(tkCompany!tkCompany,0,tkCompany!$A$1-1,,1),0),tkCompany!$A$3)</f>
        <v>1.344757318496704</v>
      </c>
      <c r="O121" s="101">
        <f ca="1">INDEX(tkCompany!tkCompany,MATCH(B121,OFFSET(tkCompany!tkCompany,0,tkCompany!$A$1-1,,1),0),tkCompany!$A$4)</f>
        <v>131.12245178222656</v>
      </c>
      <c r="P121" s="102">
        <f ca="1">INDEX(tkCompany!tkCompany,MATCH(B121,OFFSET(tkCompany!tkCompany,0,tkCompany!$A$1-1,,1),0),tkCompany!$A$5)</f>
        <v>10.55898666381836</v>
      </c>
      <c r="Q121" s="142">
        <v>71</v>
      </c>
      <c r="R121" s="142">
        <v>8.6</v>
      </c>
      <c r="S121" s="107" t="str">
        <f ca="1">INDEX(tkCompany!tkCompany,MATCH(B121,OFFSET(tkCompany!tkCompany,0,tkCompany!$A$1-1,,1),0),tkCompany!$A$7)</f>
        <v>UP</v>
      </c>
      <c r="T121" s="107" t="str">
        <f ca="1">INDEX(tkCompany!tkCompany,MATCH(B121,OFFSET(tkCompany!tkCompany,0,tkCompany!$A$1-1,,1),0),tkCompany!$A$8)</f>
        <v>DOWN</v>
      </c>
      <c r="U121" s="127">
        <f ca="1">INDEX(tkCompany!tkCompany,MATCH(B121,OFFSET(tkCompany!tkCompany,0,tkCompany!$A$1-1,,1),0),tkCompany!$A$9)</f>
        <v>25.700000762939453</v>
      </c>
      <c r="V121" s="137">
        <f ca="1">INDEX(tkCompany!tkCompany,MATCH(B121,OFFSET(tkCompany!tkCompany,0,tkCompany!$A$1-1,,1),0),tkCompany!$A$15)</f>
        <v>0.014999999664723873</v>
      </c>
      <c r="W121" s="168">
        <f>V121/H121</f>
        <v>0.00024561977631703093</v>
      </c>
      <c r="X121" s="110">
        <f ca="1">INDEX(TSCompany!tSCompany,MATCH(B121,OFFSET(TSCompany!tSCompany,0,TSCompany!$A$1-1,,1),0),TSCompany!$A$2)</f>
        <v>6.800000190734863</v>
      </c>
      <c r="Y121" s="110">
        <f ca="1">INDEX(TSCompany!tSCompany,MATCH(B121,OFFSET(TSCompany!tSCompany,0,TSCompany!$A$1-1,,1),0),TSCompany!$A$5)</f>
        <v>123</v>
      </c>
      <c r="Z121" s="110">
        <f ca="1">INDEX(TSCompany!tSCompany,MATCH(B121,OFFSET(TSCompany!tSCompany,0,TSCompany!$A$1-1,,1),0),TSCompany!$A$3)</f>
        <v>40.02000045776367</v>
      </c>
      <c r="AA121" s="69">
        <v>38625</v>
      </c>
      <c r="AC121" s="118">
        <f>IF(E121="Hold Plus",1,0)</f>
        <v>0</v>
      </c>
      <c r="AD121" s="118">
        <f>IF(E121="Buy",1,0)</f>
        <v>0</v>
      </c>
      <c r="AE121" s="118" t="str">
        <f>IF(AC121=1,1,IF(AD121=1,1,"Hold"))</f>
        <v>Hold</v>
      </c>
      <c r="AF121" s="118" t="str">
        <f t="shared" si="28"/>
        <v>Hold</v>
      </c>
      <c r="AG121" s="116">
        <f>AVERAGE(K121,Z121)*0.97</f>
        <v>43.11407499074936</v>
      </c>
      <c r="AH121" s="120" t="str">
        <f>IF(AF121="Buy",AG121,"Hold")</f>
        <v>Hold</v>
      </c>
      <c r="AK121" s="110" t="e">
        <f ca="1">INDEX([0]!TS,MATCH(O121,OFFSET([0]!TS,0,#REF!-1,,1),0),#REF!)</f>
        <v>#REF!</v>
      </c>
      <c r="AL121" s="110" t="e">
        <f ca="1">INDEX([0]!TS,MATCH(O121,OFFSET([0]!TS,0,#REF!-1,,1),0),#REF!)</f>
        <v>#REF!</v>
      </c>
      <c r="AM121" s="157" t="e">
        <f ca="1">INDEX([0]!TS,MATCH(B121,OFFSET([0]!TS,0,#REF!-1,,1),0),#REF!)</f>
        <v>#REF!</v>
      </c>
    </row>
    <row r="122" spans="1:39" ht="16.5" thickBot="1">
      <c r="A122" s="45" t="s">
        <v>113</v>
      </c>
      <c r="B122" s="35" t="s">
        <v>114</v>
      </c>
      <c r="C122" s="31">
        <f ca="1">INDEX(tkCompany!tkCompany,MATCH(B122,OFFSET(tkCompany!tkCompany,0,tkCompany!$A$1-1,,1),0),tkCompany!$A$10)</f>
        <v>38674.54525462963</v>
      </c>
      <c r="D122" s="129">
        <f>Rank!N122</f>
        <v>5957.660386601369</v>
      </c>
      <c r="E122" s="72" t="str">
        <f t="shared" si="24"/>
        <v>Hold</v>
      </c>
      <c r="F122" s="121" t="str">
        <f t="shared" si="29"/>
        <v>Hold</v>
      </c>
      <c r="G122" s="32" t="str">
        <f ca="1">INDEX(tkCompany!tkCompany,MATCH(B122,OFFSET(tkCompany!tkCompany,0,tkCompany!$A$1-1,,1),0),tkCompany!$A$6)</f>
        <v>Drug Retail</v>
      </c>
      <c r="H122" s="33">
        <f ca="1">INDEX(tkCompany!tkCompany,MATCH(B122,OFFSET(tkCompany!tkCompany,0,tkCompany!$A$1-1,,1),0),tkCompany!$A$2)</f>
        <v>47.2400016784668</v>
      </c>
      <c r="I122" s="104">
        <f ca="1">INDEX(tkCompany!tkCompany,MATCH(B122,OFFSET(tkCompany!tkCompany,0,tkCompany!$A$1-1,,1),0),tkCompany!$A$13)</f>
        <v>27.5</v>
      </c>
      <c r="J122" s="104">
        <f ca="1">INDEX(tkCompany!tkCompany,MATCH(B122,OFFSET(tkCompany!tkCompany,0,tkCompany!$A$1-1,,1),0),tkCompany!$A$11)</f>
        <v>79.69999694824219</v>
      </c>
      <c r="K122" s="106">
        <f t="shared" si="30"/>
        <v>40.54999923706055</v>
      </c>
      <c r="L122" s="106">
        <f t="shared" si="31"/>
        <v>66.64999771118164</v>
      </c>
      <c r="M122" s="55" t="str">
        <f t="shared" si="36"/>
        <v>Hold</v>
      </c>
      <c r="N122" s="100">
        <f ca="1">INDEX(tkCompany!tkCompany,MATCH(B122,OFFSET(tkCompany!tkCompany,0,tkCompany!$A$1-1,,1),0),tkCompany!$A$3)</f>
        <v>1.644376516342163</v>
      </c>
      <c r="O122" s="101">
        <f ca="1">INDEX(tkCompany!tkCompany,MATCH(B122,OFFSET(tkCompany!tkCompany,0,tkCompany!$A$1-1,,1),0),tkCompany!$A$4)</f>
        <v>95.07691955566406</v>
      </c>
      <c r="P122" s="102">
        <f ca="1">INDEX(tkCompany!tkCompany,MATCH(B122,OFFSET(tkCompany!tkCompany,0,tkCompany!$A$1-1,,1),0),tkCompany!$A$5)</f>
        <v>11.823570251464844</v>
      </c>
      <c r="Q122" s="142">
        <v>86.4</v>
      </c>
      <c r="R122" s="142">
        <v>16.2</v>
      </c>
      <c r="S122" s="107" t="str">
        <f ca="1">INDEX(tkCompany!tkCompany,MATCH(B122,OFFSET(tkCompany!tkCompany,0,tkCompany!$A$1-1,,1),0),tkCompany!$A$7)</f>
        <v>EVEN</v>
      </c>
      <c r="T122" s="107" t="str">
        <f ca="1">INDEX(tkCompany!tkCompany,MATCH(B122,OFFSET(tkCompany!tkCompany,0,tkCompany!$A$1-1,,1),0),tkCompany!$A$8)</f>
        <v>UP</v>
      </c>
      <c r="U122" s="127">
        <f ca="1">INDEX(tkCompany!tkCompany,MATCH(B122,OFFSET(tkCompany!tkCompany,0,tkCompany!$A$1-1,,1),0),tkCompany!$A$9)</f>
        <v>30.899999618530273</v>
      </c>
      <c r="V122" s="137">
        <f ca="1">INDEX(tkCompany!tkCompany,MATCH(B122,OFFSET(tkCompany!tkCompany,0,tkCompany!$A$1-1,,1),0),tkCompany!$A$15)</f>
        <v>0.25999999046325684</v>
      </c>
      <c r="W122" s="168">
        <f>V122/H122</f>
        <v>0.005503809932796245</v>
      </c>
      <c r="X122" s="110">
        <f ca="1">INDEX(TSCompany!tSCompany,MATCH(B122,OFFSET(TSCompany!tSCompany,0,TSCompany!$A$1-1,,1),0),TSCompany!$A$2)</f>
        <v>6.300000190734863</v>
      </c>
      <c r="Y122" s="110">
        <f ca="1">INDEX(TSCompany!tSCompany,MATCH(B122,OFFSET(TSCompany!tSCompany,0,TSCompany!$A$1-1,,1),0),TSCompany!$A$5)</f>
        <v>100</v>
      </c>
      <c r="Z122" s="110">
        <f ca="1">INDEX(TSCompany!tSCompany,MATCH(B122,OFFSET(TSCompany!tSCompany,0,TSCompany!$A$1-1,,1),0),TSCompany!$A$3)</f>
        <v>42.099998474121094</v>
      </c>
      <c r="AA122" s="69">
        <v>38625</v>
      </c>
      <c r="AC122" s="118">
        <f t="shared" si="32"/>
        <v>0</v>
      </c>
      <c r="AD122" s="118">
        <f t="shared" si="33"/>
        <v>0</v>
      </c>
      <c r="AE122" s="118" t="str">
        <f t="shared" si="34"/>
        <v>Hold</v>
      </c>
      <c r="AF122" s="118" t="str">
        <f t="shared" si="28"/>
        <v>Hold</v>
      </c>
      <c r="AG122" s="116">
        <f>AVERAGE(K122,Z122)*0.97</f>
        <v>40.08524888992309</v>
      </c>
      <c r="AH122" s="120" t="str">
        <f t="shared" si="35"/>
        <v>Hold</v>
      </c>
      <c r="AK122" s="110" t="e">
        <f ca="1">INDEX([0]!TS,MATCH(O122,OFFSET([0]!TS,0,#REF!-1,,1),0),#REF!)</f>
        <v>#REF!</v>
      </c>
      <c r="AL122" s="110" t="e">
        <f ca="1">INDEX([0]!TS,MATCH(O122,OFFSET([0]!TS,0,#REF!-1,,1),0),#REF!)</f>
        <v>#REF!</v>
      </c>
      <c r="AM122" s="157" t="e">
        <f ca="1">INDEX([0]!TS,MATCH(B122,OFFSET([0]!TS,0,#REF!-1,,1),0),#REF!)</f>
        <v>#REF!</v>
      </c>
    </row>
    <row r="123" spans="1:39" ht="16.5" thickBot="1">
      <c r="A123" s="45" t="s">
        <v>625</v>
      </c>
      <c r="B123" s="35" t="s">
        <v>49</v>
      </c>
      <c r="C123" s="31">
        <f ca="1">INDEX(tkCompany!tkCompany,MATCH(B123,OFFSET(tkCompany!tkCompany,0,tkCompany!$A$1-1,,1),0),tkCompany!$A$10)</f>
        <v>38674.54525462963</v>
      </c>
      <c r="D123" s="129">
        <f>Rank!N123</f>
        <v>2720.203507646699</v>
      </c>
      <c r="E123" s="72" t="str">
        <f t="shared" si="24"/>
        <v>Hold Minus</v>
      </c>
      <c r="F123" s="121" t="str">
        <f t="shared" si="29"/>
        <v>Hold</v>
      </c>
      <c r="G123" s="32" t="str">
        <f ca="1">INDEX(tkCompany!tkCompany,MATCH(B123,OFFSET(tkCompany!tkCompany,0,tkCompany!$A$1-1,,1),0),tkCompany!$A$6)</f>
        <v>Thrifts &amp; Mortgage Finance</v>
      </c>
      <c r="H123" s="33">
        <f ca="1">INDEX(tkCompany!tkCompany,MATCH(B123,OFFSET(tkCompany!tkCompany,0,tkCompany!$A$1-1,,1),0),tkCompany!$A$2)</f>
        <v>42.44200134277344</v>
      </c>
      <c r="I123" s="104">
        <f ca="1">INDEX(tkCompany!tkCompany,MATCH(B123,OFFSET(tkCompany!tkCompany,0,tkCompany!$A$1-1,,1),0),tkCompany!$A$13)</f>
        <v>28.700000762939453</v>
      </c>
      <c r="J123" s="104">
        <f ca="1">INDEX(tkCompany!tkCompany,MATCH(B123,OFFSET(tkCompany!tkCompany,0,tkCompany!$A$1-1,,1),0),tkCompany!$A$11)</f>
        <v>82.5</v>
      </c>
      <c r="K123" s="106">
        <f t="shared" si="30"/>
        <v>42.15000057220459</v>
      </c>
      <c r="L123" s="106">
        <f t="shared" si="31"/>
        <v>69.05000019073486</v>
      </c>
      <c r="M123" s="55" t="str">
        <f t="shared" si="36"/>
        <v>Hold</v>
      </c>
      <c r="N123" s="100">
        <f ca="1">INDEX(tkCompany!tkCompany,MATCH(B123,OFFSET(tkCompany!tkCompany,0,tkCompany!$A$1-1,,1),0),tkCompany!$A$3)</f>
        <v>2.9150049686431885</v>
      </c>
      <c r="O123" s="101">
        <f ca="1">INDEX(tkCompany!tkCompany,MATCH(B123,OFFSET(tkCompany!tkCompany,0,tkCompany!$A$1-1,,1),0),tkCompany!$A$4)</f>
        <v>108.33332824707031</v>
      </c>
      <c r="P123" s="102">
        <f ca="1">INDEX(tkCompany!tkCompany,MATCH(B123,OFFSET(tkCompany!tkCompany,0,tkCompany!$A$1-1,,1),0),tkCompany!$A$5)</f>
        <v>16.237228393554688</v>
      </c>
      <c r="Q123" s="142">
        <v>63.5</v>
      </c>
      <c r="R123" s="142">
        <v>11.5</v>
      </c>
      <c r="S123" s="107" t="str">
        <f ca="1">INDEX(tkCompany!tkCompany,MATCH(B123,OFFSET(tkCompany!tkCompany,0,tkCompany!$A$1-1,,1),0),tkCompany!$A$7)</f>
        <v>DOWN</v>
      </c>
      <c r="T123" s="107" t="str">
        <f ca="1">INDEX(tkCompany!tkCompany,MATCH(B123,OFFSET(tkCompany!tkCompany,0,tkCompany!$A$1-1,,1),0),tkCompany!$A$8)</f>
        <v>DOWN</v>
      </c>
      <c r="U123" s="127">
        <f ca="1">INDEX(tkCompany!tkCompany,MATCH(B123,OFFSET(tkCompany!tkCompany,0,tkCompany!$A$1-1,,1),0),tkCompany!$A$9)</f>
        <v>11.699999809265137</v>
      </c>
      <c r="V123" s="137">
        <f ca="1">INDEX(tkCompany!tkCompany,MATCH(B123,OFFSET(tkCompany!tkCompany,0,tkCompany!$A$1-1,,1),0),tkCompany!$A$15)</f>
        <v>1.9600000381469727</v>
      </c>
      <c r="W123" s="168">
        <f>V123/H123</f>
        <v>0.04618066952869319</v>
      </c>
      <c r="X123" s="110">
        <f ca="1">INDEX(TSCompany!tSCompany,MATCH(B123,OFFSET(TSCompany!tSCompany,0,TSCompany!$A$1-1,,1),0),TSCompany!$A$2)</f>
        <v>1.100000023841858</v>
      </c>
      <c r="Y123" s="110">
        <f ca="1">INDEX(TSCompany!tSCompany,MATCH(B123,OFFSET(TSCompany!tSCompany,0,TSCompany!$A$1-1,,1),0),TSCompany!$A$5)</f>
        <v>103</v>
      </c>
      <c r="Z123" s="110">
        <f ca="1">INDEX(TSCompany!tSCompany,MATCH(B123,OFFSET(TSCompany!tSCompany,0,TSCompany!$A$1-1,,1),0),TSCompany!$A$3)</f>
        <v>7.170000076293945</v>
      </c>
      <c r="AA123" s="68">
        <v>38673</v>
      </c>
      <c r="AC123" s="118">
        <f t="shared" si="32"/>
        <v>0</v>
      </c>
      <c r="AD123" s="118">
        <f t="shared" si="33"/>
        <v>0</v>
      </c>
      <c r="AE123" s="118" t="str">
        <f t="shared" si="34"/>
        <v>Hold</v>
      </c>
      <c r="AF123" s="118" t="str">
        <f t="shared" si="28"/>
        <v>Hold</v>
      </c>
      <c r="AG123" s="116">
        <f>AVERAGE(K123,Z123)*0.97</f>
        <v>23.92020031452179</v>
      </c>
      <c r="AH123" s="120" t="str">
        <f t="shared" si="35"/>
        <v>Hold</v>
      </c>
      <c r="AK123" s="110" t="e">
        <f ca="1">INDEX([0]!TS,MATCH(O123,OFFSET([0]!TS,0,#REF!-1,,1),0),#REF!)</f>
        <v>#REF!</v>
      </c>
      <c r="AL123" s="110" t="e">
        <f ca="1">INDEX([0]!TS,MATCH(O123,OFFSET([0]!TS,0,#REF!-1,,1),0),#REF!)</f>
        <v>#REF!</v>
      </c>
      <c r="AM123" s="157" t="e">
        <f ca="1">INDEX([0]!TS,MATCH(B123,OFFSET([0]!TS,0,#REF!-1,,1),0),#REF!)</f>
        <v>#REF!</v>
      </c>
    </row>
    <row r="124" spans="1:39" ht="16.5" thickBot="1">
      <c r="A124" s="45" t="s">
        <v>400</v>
      </c>
      <c r="B124" s="34" t="s">
        <v>398</v>
      </c>
      <c r="C124" s="31">
        <f ca="1">INDEX(tkCompany!tkCompany,MATCH(B124,OFFSET(tkCompany!tkCompany,0,tkCompany!$A$1-1,,1),0),tkCompany!$A$10)</f>
        <v>38674.54525462963</v>
      </c>
      <c r="D124" s="129">
        <f>Rank!N124</f>
        <v>4515.771536786748</v>
      </c>
      <c r="E124" s="72" t="str">
        <f t="shared" si="24"/>
        <v>Hold</v>
      </c>
      <c r="F124" s="121" t="str">
        <f>IF(AH124="Hold","Hold",AH124)</f>
        <v>Hold</v>
      </c>
      <c r="G124" s="32" t="str">
        <f ca="1">INDEX(tkCompany!tkCompany,MATCH(B124,OFFSET(tkCompany!tkCompany,0,tkCompany!$A$1-1,,1),0),tkCompany!$A$6)</f>
        <v>Environmental &amp; Facilities S</v>
      </c>
      <c r="H124" s="33">
        <f ca="1">INDEX(tkCompany!tkCompany,MATCH(B124,OFFSET(tkCompany!tkCompany,0,tkCompany!$A$1-1,,1),0),tkCompany!$A$2)</f>
        <v>34.63999938964844</v>
      </c>
      <c r="I124" s="104">
        <f ca="1">INDEX(tkCompany!tkCompany,MATCH(B124,OFFSET(tkCompany!tkCompany,0,tkCompany!$A$1-1,,1),0),tkCompany!$A$13)</f>
        <v>21.799999237060547</v>
      </c>
      <c r="J124" s="104">
        <f ca="1">INDEX(tkCompany!tkCompany,MATCH(B124,OFFSET(tkCompany!tkCompany,0,tkCompany!$A$1-1,,1),0),tkCompany!$A$11)</f>
        <v>58.20000076293945</v>
      </c>
      <c r="K124" s="106">
        <f>I124+(J124-I124)/4</f>
        <v>30.899999618530273</v>
      </c>
      <c r="L124" s="106">
        <f>K124+2*(J124-I124)/4</f>
        <v>49.10000038146973</v>
      </c>
      <c r="M124" s="55" t="str">
        <f>(IF(H124&lt;K124,"Buy",IF(H124&gt;L124,"Sell","Hold")))</f>
        <v>Hold</v>
      </c>
      <c r="N124" s="100">
        <f ca="1">INDEX(tkCompany!tkCompany,MATCH(B124,OFFSET(tkCompany!tkCompany,0,tkCompany!$A$1-1,,1),0),tkCompany!$A$3)</f>
        <v>1.8348910808563232</v>
      </c>
      <c r="O124" s="101">
        <f ca="1">INDEX(tkCompany!tkCompany,MATCH(B124,OFFSET(tkCompany!tkCompany,0,tkCompany!$A$1-1,,1),0),tkCompany!$A$4)</f>
        <v>108.42105102539062</v>
      </c>
      <c r="P124" s="102">
        <f ca="1">INDEX(tkCompany!tkCompany,MATCH(B124,OFFSET(tkCompany!tkCompany,0,tkCompany!$A$1-1,,1),0),tkCompany!$A$5)</f>
        <v>10.935111045837402</v>
      </c>
      <c r="Q124" s="142">
        <v>71.3</v>
      </c>
      <c r="R124" s="142">
        <v>13.5</v>
      </c>
      <c r="S124" s="107" t="str">
        <f ca="1">INDEX(tkCompany!tkCompany,MATCH(B124,OFFSET(tkCompany!tkCompany,0,tkCompany!$A$1-1,,1),0),tkCompany!$A$7)</f>
        <v>UP</v>
      </c>
      <c r="T124" s="107" t="str">
        <f ca="1">INDEX(tkCompany!tkCompany,MATCH(B124,OFFSET(tkCompany!tkCompany,0,tkCompany!$A$1-1,,1),0),tkCompany!$A$8)</f>
        <v>EVEN</v>
      </c>
      <c r="U124" s="127">
        <f ca="1">INDEX(tkCompany!tkCompany,MATCH(B124,OFFSET(tkCompany!tkCompany,0,tkCompany!$A$1-1,,1),0),tkCompany!$A$9)</f>
        <v>20.600000381469727</v>
      </c>
      <c r="V124" s="137">
        <f ca="1">INDEX(tkCompany!tkCompany,MATCH(B124,OFFSET(tkCompany!tkCompany,0,tkCompany!$A$1-1,,1),0),tkCompany!$A$15)</f>
        <v>0</v>
      </c>
      <c r="W124" s="168">
        <f>V124/H124</f>
        <v>0</v>
      </c>
      <c r="X124" s="110">
        <f ca="1">INDEX(TSCompany!tSCompany,MATCH(B124,OFFSET(TSCompany!tSCompany,0,TSCompany!$A$1-1,,1),0),TSCompany!$A$2)</f>
        <v>2.0999999046325684</v>
      </c>
      <c r="Y124" s="110">
        <f ca="1">INDEX(TSCompany!tSCompany,MATCH(B124,OFFSET(TSCompany!tSCompany,0,TSCompany!$A$1-1,,1),0),TSCompany!$A$5)</f>
        <v>93</v>
      </c>
      <c r="Z124" s="110">
        <f ca="1">INDEX(TSCompany!tSCompany,MATCH(B124,OFFSET(TSCompany!tSCompany,0,TSCompany!$A$1-1,,1),0),TSCompany!$A$3)</f>
        <v>22.760000228881836</v>
      </c>
      <c r="AA124" s="69">
        <v>38651</v>
      </c>
      <c r="AC124" s="118">
        <f>IF(E124="Hold Plus",1,0)</f>
        <v>0</v>
      </c>
      <c r="AD124" s="118">
        <f>IF(E124="Buy",1,0)</f>
        <v>0</v>
      </c>
      <c r="AE124" s="118" t="str">
        <f>IF(AC124=1,1,IF(AD124=1,1,"Hold"))</f>
        <v>Hold</v>
      </c>
      <c r="AF124" s="118" t="str">
        <f t="shared" si="28"/>
        <v>Hold</v>
      </c>
      <c r="AG124" s="116">
        <f>AVERAGE(K124,Z124)*0.97</f>
        <v>26.025099925994873</v>
      </c>
      <c r="AH124" s="120" t="str">
        <f>IF(AF124="Buy",AG124,"Hold")</f>
        <v>Hold</v>
      </c>
      <c r="AK124" s="110" t="e">
        <f ca="1">INDEX([0]!TS,MATCH(O124,OFFSET([0]!TS,0,#REF!-1,,1),0),#REF!)</f>
        <v>#REF!</v>
      </c>
      <c r="AL124" s="110" t="e">
        <f ca="1">INDEX([0]!TS,MATCH(O124,OFFSET([0]!TS,0,#REF!-1,,1),0),#REF!)</f>
        <v>#REF!</v>
      </c>
      <c r="AM124" s="157" t="e">
        <f ca="1">INDEX([0]!TS,MATCH(B124,OFFSET([0]!TS,0,#REF!-1,,1),0),#REF!)</f>
        <v>#REF!</v>
      </c>
    </row>
    <row r="125" spans="1:39" ht="16.5" thickBot="1">
      <c r="A125" s="45" t="s">
        <v>571</v>
      </c>
      <c r="B125" s="34" t="s">
        <v>564</v>
      </c>
      <c r="C125" s="31">
        <f ca="1">INDEX(tkCompany!tkCompany,MATCH(B125,OFFSET(tkCompany!tkCompany,0,tkCompany!$A$1-1,,1),0),tkCompany!$A$10)</f>
        <v>38674.54525462963</v>
      </c>
      <c r="D125" s="129">
        <f>Rank!N125</f>
        <v>4671.969548966511</v>
      </c>
      <c r="E125" s="72" t="str">
        <f t="shared" si="24"/>
        <v>Hold</v>
      </c>
      <c r="F125" s="121" t="str">
        <f>IF(AH125="Hold","Hold",AH125)</f>
        <v>Hold</v>
      </c>
      <c r="G125" s="32" t="str">
        <f ca="1">INDEX(tkCompany!tkCompany,MATCH(B125,OFFSET(tkCompany!tkCompany,0,tkCompany!$A$1-1,,1),0),tkCompany!$A$6)</f>
        <v>Diversified Commercial &amp; Pro</v>
      </c>
      <c r="H125" s="33">
        <f ca="1">INDEX(tkCompany!tkCompany,MATCH(B125,OFFSET(tkCompany!tkCompany,0,tkCompany!$A$1-1,,1),0),tkCompany!$A$2)</f>
        <v>41.02000045776367</v>
      </c>
      <c r="I125" s="104">
        <f ca="1">INDEX(tkCompany!tkCompany,MATCH(B125,OFFSET(tkCompany!tkCompany,0,tkCompany!$A$1-1,,1),0),tkCompany!$A$13)</f>
        <v>25.5</v>
      </c>
      <c r="J125" s="104">
        <f ca="1">INDEX(tkCompany!tkCompany,MATCH(B125,OFFSET(tkCompany!tkCompany,0,tkCompany!$A$1-1,,1),0),tkCompany!$A$11)</f>
        <v>75.9000015258789</v>
      </c>
      <c r="K125" s="106">
        <f>I125+(J125-I125)/4</f>
        <v>38.10000038146973</v>
      </c>
      <c r="L125" s="106">
        <f>K125+2*(J125-I125)/4</f>
        <v>63.30000114440918</v>
      </c>
      <c r="M125" s="55" t="str">
        <f>(IF(H125&lt;K125,"Buy",IF(H125&gt;L125,"Sell","Hold")))</f>
        <v>Hold</v>
      </c>
      <c r="N125" s="100">
        <f ca="1">INDEX(tkCompany!tkCompany,MATCH(B125,OFFSET(tkCompany!tkCompany,0,tkCompany!$A$1-1,,1),0),tkCompany!$A$3)</f>
        <v>2.247422695159912</v>
      </c>
      <c r="O125" s="101">
        <f ca="1">INDEX(tkCompany!tkCompany,MATCH(B125,OFFSET(tkCompany!tkCompany,0,tkCompany!$A$1-1,,1),0),tkCompany!$A$4)</f>
        <v>103.46533966064453</v>
      </c>
      <c r="P125" s="102">
        <f ca="1">INDEX(tkCompany!tkCompany,MATCH(B125,OFFSET(tkCompany!tkCompany,0,tkCompany!$A$1-1,,1),0),tkCompany!$A$5)</f>
        <v>13.096514701843262</v>
      </c>
      <c r="Q125" s="142">
        <v>66.4</v>
      </c>
      <c r="R125" s="142">
        <v>8.8</v>
      </c>
      <c r="S125" s="107" t="str">
        <f ca="1">INDEX(tkCompany!tkCompany,MATCH(B125,OFFSET(tkCompany!tkCompany,0,tkCompany!$A$1-1,,1),0),tkCompany!$A$7)</f>
        <v>EVEN</v>
      </c>
      <c r="T125" s="107" t="str">
        <f ca="1">INDEX(tkCompany!tkCompany,MATCH(B125,OFFSET(tkCompany!tkCompany,0,tkCompany!$A$1-1,,1),0),tkCompany!$A$8)</f>
        <v>EVEN</v>
      </c>
      <c r="U125" s="127">
        <f ca="1">INDEX(tkCompany!tkCompany,MATCH(B125,OFFSET(tkCompany!tkCompany,0,tkCompany!$A$1-1,,1),0),tkCompany!$A$9)</f>
        <v>20.899999618530273</v>
      </c>
      <c r="V125" s="137">
        <f ca="1">INDEX(tkCompany!tkCompany,MATCH(B125,OFFSET(tkCompany!tkCompany,0,tkCompany!$A$1-1,,1),0),tkCompany!$A$15)</f>
        <v>0</v>
      </c>
      <c r="W125" s="168">
        <f>V125/H125</f>
        <v>0</v>
      </c>
      <c r="X125" s="110">
        <f ca="1">INDEX(TSCompany!tSCompany,MATCH(B125,OFFSET(TSCompany!tSCompany,0,TSCompany!$A$1-1,,1),0),TSCompany!$A$2)</f>
        <v>5.800000190734863</v>
      </c>
      <c r="Y125" s="110">
        <f ca="1">INDEX(TSCompany!tSCompany,MATCH(B125,OFFSET(TSCompany!tSCompany,0,TSCompany!$A$1-1,,1),0),TSCompany!$A$5)</f>
        <v>97</v>
      </c>
      <c r="Z125" s="110">
        <f ca="1">INDEX(TSCompany!tSCompany,MATCH(B125,OFFSET(TSCompany!tSCompany,0,TSCompany!$A$1-1,,1),0),TSCompany!$A$3)</f>
        <v>30.8700008392334</v>
      </c>
      <c r="AA125" s="69">
        <v>38667</v>
      </c>
      <c r="AC125" s="118">
        <f>IF(E125="Hold Plus",1,0)</f>
        <v>0</v>
      </c>
      <c r="AD125" s="118">
        <f>IF(E125="Buy",1,0)</f>
        <v>0</v>
      </c>
      <c r="AE125" s="118" t="str">
        <f>IF(AC125=1,1,IF(AD125=1,1,"Hold"))</f>
        <v>Hold</v>
      </c>
      <c r="AF125" s="118" t="str">
        <f t="shared" si="28"/>
        <v>Hold</v>
      </c>
      <c r="AG125" s="116">
        <f>AVERAGE(K125,Z125)*0.97</f>
        <v>33.450450592041015</v>
      </c>
      <c r="AH125" s="120" t="str">
        <f>IF(AF125="Buy",AG125,"Hold")</f>
        <v>Hold</v>
      </c>
      <c r="AK125" s="110" t="e">
        <f ca="1">INDEX([0]!TS,MATCH(O125,OFFSET([0]!TS,0,#REF!-1,,1),0),#REF!)</f>
        <v>#REF!</v>
      </c>
      <c r="AL125" s="110" t="e">
        <f ca="1">INDEX([0]!TS,MATCH(O125,OFFSET([0]!TS,0,#REF!-1,,1),0),#REF!)</f>
        <v>#REF!</v>
      </c>
      <c r="AM125" s="157" t="e">
        <f ca="1">INDEX([0]!TS,MATCH(B125,OFFSET([0]!TS,0,#REF!-1,,1),0),#REF!)</f>
        <v>#REF!</v>
      </c>
    </row>
    <row r="126" spans="1:39" ht="16.5" thickBot="1">
      <c r="A126" s="45" t="s">
        <v>124</v>
      </c>
      <c r="B126" s="34" t="s">
        <v>125</v>
      </c>
      <c r="C126" s="31">
        <f ca="1">INDEX(tkCompany!tkCompany,MATCH(B126,OFFSET(tkCompany!tkCompany,0,tkCompany!$A$1-1,,1),0),tkCompany!$A$10)</f>
        <v>38674.54525462963</v>
      </c>
      <c r="D126" s="129">
        <f>Rank!N126</f>
        <v>5722.593392133713</v>
      </c>
      <c r="E126" s="72" t="str">
        <f t="shared" si="24"/>
        <v>Hold</v>
      </c>
      <c r="F126" s="121" t="str">
        <f t="shared" si="29"/>
        <v>Hold</v>
      </c>
      <c r="G126" s="32" t="str">
        <f ca="1">INDEX(tkCompany!tkCompany,MATCH(B126,OFFSET(tkCompany!tkCompany,0,tkCompany!$A$1-1,,1),0),tkCompany!$A$6)</f>
        <v>Homefurnishing Retail</v>
      </c>
      <c r="H126" s="33">
        <f ca="1">INDEX(tkCompany!tkCompany,MATCH(B126,OFFSET(tkCompany!tkCompany,0,tkCompany!$A$1-1,,1),0),tkCompany!$A$2)</f>
        <v>41.40999984741211</v>
      </c>
      <c r="I126" s="104">
        <f ca="1">INDEX(tkCompany!tkCompany,MATCH(B126,OFFSET(tkCompany!tkCompany,0,tkCompany!$A$1-1,,1),0),tkCompany!$A$13)</f>
        <v>27.600000381469727</v>
      </c>
      <c r="J126" s="104">
        <f ca="1">INDEX(tkCompany!tkCompany,MATCH(B126,OFFSET(tkCompany!tkCompany,0,tkCompany!$A$1-1,,1),0),tkCompany!$A$11)</f>
        <v>64.5</v>
      </c>
      <c r="K126" s="106">
        <f t="shared" si="30"/>
        <v>36.825000286102295</v>
      </c>
      <c r="L126" s="106">
        <f t="shared" si="31"/>
        <v>55.27500009536743</v>
      </c>
      <c r="M126" s="55" t="str">
        <f t="shared" si="36"/>
        <v>Hold</v>
      </c>
      <c r="N126" s="100">
        <f ca="1">INDEX(tkCompany!tkCompany,MATCH(B126,OFFSET(tkCompany!tkCompany,0,tkCompany!$A$1-1,,1),0),tkCompany!$A$3)</f>
        <v>1.671976923942566</v>
      </c>
      <c r="O126" s="101">
        <f ca="1">INDEX(tkCompany!tkCompany,MATCH(B126,OFFSET(tkCompany!tkCompany,0,tkCompany!$A$1-1,,1),0),tkCompany!$A$4)</f>
        <v>94.4444351196289</v>
      </c>
      <c r="P126" s="102">
        <f ca="1">INDEX(tkCompany!tkCompany,MATCH(B126,OFFSET(tkCompany!tkCompany,0,tkCompany!$A$1-1,,1),0),tkCompany!$A$5)</f>
        <v>9.267472267150879</v>
      </c>
      <c r="Q126" s="142">
        <v>71.7</v>
      </c>
      <c r="R126" s="142">
        <v>13.6</v>
      </c>
      <c r="S126" s="107" t="str">
        <f ca="1">INDEX(tkCompany!tkCompany,MATCH(B126,OFFSET(tkCompany!tkCompany,0,tkCompany!$A$1-1,,1),0),tkCompany!$A$7)</f>
        <v>UP</v>
      </c>
      <c r="T126" s="107" t="str">
        <f ca="1">INDEX(tkCompany!tkCompany,MATCH(B126,OFFSET(tkCompany!tkCompany,0,tkCompany!$A$1-1,,1),0),tkCompany!$A$8)</f>
        <v>UP</v>
      </c>
      <c r="U126" s="127">
        <f ca="1">INDEX(tkCompany!tkCompany,MATCH(B126,OFFSET(tkCompany!tkCompany,0,tkCompany!$A$1-1,,1),0),tkCompany!$A$9)</f>
        <v>23.799999237060547</v>
      </c>
      <c r="V126" s="137">
        <f ca="1">INDEX(tkCompany!tkCompany,MATCH(B126,OFFSET(tkCompany!tkCompany,0,tkCompany!$A$1-1,,1),0),tkCompany!$A$15)</f>
        <v>0</v>
      </c>
      <c r="W126" s="168">
        <f>V126/H126</f>
        <v>0</v>
      </c>
      <c r="X126" s="110">
        <f ca="1">INDEX(TSCompany!tSCompany,MATCH(B126,OFFSET(TSCompany!tSCompany,0,TSCompany!$A$1-1,,1),0),TSCompany!$A$2)</f>
        <v>5.800000190734863</v>
      </c>
      <c r="Y126" s="110">
        <f ca="1">INDEX(TSCompany!tSCompany,MATCH(B126,OFFSET(TSCompany!tSCompany,0,TSCompany!$A$1-1,,1),0),TSCompany!$A$5)</f>
        <v>85</v>
      </c>
      <c r="Z126" s="110">
        <f ca="1">INDEX(TSCompany!tSCompany,MATCH(B126,OFFSET(TSCompany!tSCompany,0,TSCompany!$A$1-1,,1),0),TSCompany!$A$3)</f>
        <v>42.66999816894531</v>
      </c>
      <c r="AA126" s="69">
        <v>38618</v>
      </c>
      <c r="AC126" s="118">
        <f t="shared" si="32"/>
        <v>0</v>
      </c>
      <c r="AD126" s="118">
        <f t="shared" si="33"/>
        <v>0</v>
      </c>
      <c r="AE126" s="118" t="str">
        <f t="shared" si="34"/>
        <v>Hold</v>
      </c>
      <c r="AF126" s="118" t="str">
        <f t="shared" si="28"/>
        <v>Hold</v>
      </c>
      <c r="AG126" s="116">
        <f>AVERAGE(K126,Z126)*0.97</f>
        <v>38.55507425069809</v>
      </c>
      <c r="AH126" s="120" t="str">
        <f t="shared" si="35"/>
        <v>Hold</v>
      </c>
      <c r="AK126" s="110" t="e">
        <f ca="1">INDEX([0]!TS,MATCH(O126,OFFSET([0]!TS,0,#REF!-1,,1),0),#REF!)</f>
        <v>#REF!</v>
      </c>
      <c r="AL126" s="110" t="e">
        <f ca="1">INDEX([0]!TS,MATCH(O126,OFFSET([0]!TS,0,#REF!-1,,1),0),#REF!)</f>
        <v>#REF!</v>
      </c>
      <c r="AM126" s="157" t="e">
        <f ca="1">INDEX([0]!TS,MATCH(B126,OFFSET([0]!TS,0,#REF!-1,,1),0),#REF!)</f>
        <v>#REF!</v>
      </c>
    </row>
    <row r="127" spans="1:39" ht="16.5" thickBot="1">
      <c r="A127" s="45" t="s">
        <v>50</v>
      </c>
      <c r="B127" s="34" t="s">
        <v>51</v>
      </c>
      <c r="C127" s="31">
        <f ca="1">INDEX(tkCompany!tkCompany,MATCH(B127,OFFSET(tkCompany!tkCompany,0,tkCompany!$A$1-1,,1),0),tkCompany!$A$10)</f>
        <v>38674.54525462963</v>
      </c>
      <c r="D127" s="129">
        <f>Rank!N127</f>
        <v>3436.8774337768555</v>
      </c>
      <c r="E127" s="72" t="str">
        <f t="shared" si="24"/>
        <v>Hold</v>
      </c>
      <c r="F127" s="121" t="str">
        <f t="shared" si="29"/>
        <v>Hold</v>
      </c>
      <c r="G127" s="32" t="str">
        <f ca="1">INDEX(tkCompany!tkCompany,MATCH(B127,OFFSET(tkCompany!tkCompany,0,tkCompany!$A$1-1,,1),0),tkCompany!$A$6)</f>
        <v>Office Electronics</v>
      </c>
      <c r="H127" s="33">
        <f ca="1">INDEX(tkCompany!tkCompany,MATCH(B127,OFFSET(tkCompany!tkCompany,0,tkCompany!$A$1-1,,1),0),tkCompany!$A$2)</f>
        <v>45</v>
      </c>
      <c r="I127" s="104">
        <f ca="1">INDEX(tkCompany!tkCompany,MATCH(B127,OFFSET(tkCompany!tkCompany,0,tkCompany!$A$1-1,,1),0),tkCompany!$A$13)</f>
        <v>27.899999618530273</v>
      </c>
      <c r="J127" s="104">
        <f ca="1">INDEX(tkCompany!tkCompany,MATCH(B127,OFFSET(tkCompany!tkCompany,0,tkCompany!$A$1-1,,1),0),tkCompany!$A$11)</f>
        <v>59.599998474121094</v>
      </c>
      <c r="K127" s="106">
        <f t="shared" si="30"/>
        <v>35.82499933242798</v>
      </c>
      <c r="L127" s="106">
        <f t="shared" si="31"/>
        <v>51.67499876022339</v>
      </c>
      <c r="M127" s="55" t="str">
        <f t="shared" si="36"/>
        <v>Hold</v>
      </c>
      <c r="N127" s="100">
        <f ca="1">INDEX(tkCompany!tkCompany,MATCH(B127,OFFSET(tkCompany!tkCompany,0,tkCompany!$A$1-1,,1),0),tkCompany!$A$3)</f>
        <v>0.8538010716438293</v>
      </c>
      <c r="O127" s="101">
        <f ca="1">INDEX(tkCompany!tkCompany,MATCH(B127,OFFSET(tkCompany!tkCompany,0,tkCompany!$A$1-1,,1),0),tkCompany!$A$4)</f>
        <v>111.55377960205078</v>
      </c>
      <c r="P127" s="102">
        <f ca="1">INDEX(tkCompany!tkCompany,MATCH(B127,OFFSET(tkCompany!tkCompany,0,tkCompany!$A$1-1,,1),0),tkCompany!$A$5)</f>
        <v>5.780775547027588</v>
      </c>
      <c r="Q127" s="142">
        <v>72.3</v>
      </c>
      <c r="R127" s="142">
        <v>10.2</v>
      </c>
      <c r="S127" s="107" t="str">
        <f ca="1">INDEX(tkCompany!tkCompany,MATCH(B127,OFFSET(tkCompany!tkCompany,0,tkCompany!$A$1-1,,1),0),tkCompany!$A$7)</f>
        <v>UP</v>
      </c>
      <c r="T127" s="107" t="str">
        <f ca="1">INDEX(tkCompany!tkCompany,MATCH(B127,OFFSET(tkCompany!tkCompany,0,tkCompany!$A$1-1,,1),0),tkCompany!$A$8)</f>
        <v>EVEN</v>
      </c>
      <c r="U127" s="127">
        <f ca="1">INDEX(tkCompany!tkCompany,MATCH(B127,OFFSET(tkCompany!tkCompany,0,tkCompany!$A$1-1,,1),0),tkCompany!$A$9)</f>
        <v>28</v>
      </c>
      <c r="V127" s="137">
        <f ca="1">INDEX(tkCompany!tkCompany,MATCH(B127,OFFSET(tkCompany!tkCompany,0,tkCompany!$A$1-1,,1),0),tkCompany!$A$15)</f>
        <v>0</v>
      </c>
      <c r="W127" s="166">
        <f>V127/H127</f>
        <v>0</v>
      </c>
      <c r="X127" s="110">
        <f ca="1">INDEX(TSCompany!tSCompany,MATCH(B127,OFFSET(TSCompany!tSCompany,0,TSCompany!$A$1-1,,1),0),TSCompany!$A$2)</f>
        <v>1.100000023841858</v>
      </c>
      <c r="Y127" s="110">
        <f ca="1">INDEX(TSCompany!tSCompany,MATCH(B127,OFFSET(TSCompany!tSCompany,0,TSCompany!$A$1-1,,1),0),TSCompany!$A$5)</f>
        <v>124</v>
      </c>
      <c r="Z127" s="110">
        <f ca="1">INDEX(TSCompany!tSCompany,MATCH(B127,OFFSET(TSCompany!tSCompany,0,TSCompany!$A$1-1,,1),0),TSCompany!$A$3)</f>
        <v>30.1299991607666</v>
      </c>
      <c r="AA127" s="69">
        <v>38643</v>
      </c>
      <c r="AC127" s="118">
        <f t="shared" si="32"/>
        <v>0</v>
      </c>
      <c r="AD127" s="118">
        <f t="shared" si="33"/>
        <v>0</v>
      </c>
      <c r="AE127" s="118" t="str">
        <f t="shared" si="34"/>
        <v>Hold</v>
      </c>
      <c r="AF127" s="118" t="str">
        <f t="shared" si="28"/>
        <v>Hold</v>
      </c>
      <c r="AG127" s="116">
        <f>AVERAGE(K127,Z127)*0.97</f>
        <v>31.98817426919937</v>
      </c>
      <c r="AH127" s="120" t="str">
        <f t="shared" si="35"/>
        <v>Hold</v>
      </c>
      <c r="AK127" s="110" t="e">
        <f ca="1">INDEX([0]!TS,MATCH(O127,OFFSET([0]!TS,0,#REF!-1,,1),0),#REF!)</f>
        <v>#REF!</v>
      </c>
      <c r="AL127" s="110" t="e">
        <f ca="1">INDEX([0]!TS,MATCH(O127,OFFSET([0]!TS,0,#REF!-1,,1),0),#REF!)</f>
        <v>#REF!</v>
      </c>
      <c r="AM127" s="157" t="e">
        <f ca="1">INDEX([0]!TS,MATCH(B127,OFFSET([0]!TS,0,#REF!-1,,1),0),#REF!)</f>
        <v>#REF!</v>
      </c>
    </row>
    <row r="128" spans="1:39" ht="16.5" thickBot="1">
      <c r="A128" s="46"/>
      <c r="C128" s="103" t="s">
        <v>129</v>
      </c>
      <c r="D128" s="134">
        <f>AVERAGE(D5:D127)</f>
        <v>4687.942880672205</v>
      </c>
      <c r="E128" s="51"/>
      <c r="F128" s="52"/>
      <c r="M128" s="63" t="s">
        <v>10</v>
      </c>
      <c r="N128" s="100">
        <f>AVERAGE(N5:N127)</f>
        <v>1.7879600344998081</v>
      </c>
      <c r="O128" s="96">
        <f>AVERAGE(O5:O127)</f>
        <v>94.27425818714669</v>
      </c>
      <c r="P128" s="96">
        <f>AVERAGE(P5:P127)</f>
        <v>11.378544899990889</v>
      </c>
      <c r="Q128" s="96">
        <f>AVERAGE(Q5:Q127)</f>
        <v>70.1341463414634</v>
      </c>
      <c r="R128" s="96">
        <f>AVERAGE(R5:R127)</f>
        <v>13.763414634146343</v>
      </c>
      <c r="T128" s="75" t="s">
        <v>82</v>
      </c>
      <c r="U128" s="74" t="s">
        <v>73</v>
      </c>
      <c r="V128" s="136"/>
      <c r="W128" s="136"/>
      <c r="X128" s="156">
        <f>AVERAGE(X5:X127)</f>
        <v>4.5203251906526765</v>
      </c>
      <c r="Z128" s="139"/>
      <c r="AK128" s="156" t="e">
        <f>AVERAGE(AK5:AK127)</f>
        <v>#REF!</v>
      </c>
      <c r="AM128" s="139"/>
    </row>
    <row r="129" spans="1:39" ht="17.25" thickBot="1" thickTop="1">
      <c r="A129" s="111" t="s">
        <v>10</v>
      </c>
      <c r="B129" s="37"/>
      <c r="C129" s="37"/>
      <c r="D129" s="130"/>
      <c r="E129" s="70"/>
      <c r="F129" s="71"/>
      <c r="G129" s="37"/>
      <c r="H129" s="37"/>
      <c r="I129" s="37"/>
      <c r="J129" s="37"/>
      <c r="K129" s="37"/>
      <c r="L129" s="37"/>
      <c r="M129" s="64" t="s">
        <v>10</v>
      </c>
      <c r="N129" s="66"/>
      <c r="O129" s="65"/>
      <c r="P129" s="37"/>
      <c r="Q129" s="37"/>
      <c r="R129" s="37"/>
      <c r="S129" s="37"/>
      <c r="T129" s="155" t="s">
        <v>60</v>
      </c>
      <c r="U129" s="67">
        <f>AVERAGE(U5:U127)</f>
        <v>22.115910580487757</v>
      </c>
      <c r="V129" s="124"/>
      <c r="W129" s="124"/>
      <c r="X129" s="91">
        <f>AVERAGE(X5:X127)</f>
        <v>4.5203251906526765</v>
      </c>
      <c r="Z129" s="78"/>
      <c r="AA129" s="78"/>
      <c r="AK129" s="91" t="e">
        <f>AVERAGE(AK5:AK127)</f>
        <v>#REF!</v>
      </c>
      <c r="AM129" s="78"/>
    </row>
    <row r="130" spans="1:38" ht="16.5" thickTop="1">
      <c r="A130" s="112" t="s">
        <v>90</v>
      </c>
      <c r="B130" s="84"/>
      <c r="C130" s="84"/>
      <c r="D130" s="131"/>
      <c r="E130" s="84"/>
      <c r="F130" s="78"/>
      <c r="G130" s="78"/>
      <c r="H130" s="78"/>
      <c r="I130" s="78"/>
      <c r="J130" s="78"/>
      <c r="K130" s="78"/>
      <c r="L130" s="78"/>
      <c r="M130" s="78"/>
      <c r="N130" s="81"/>
      <c r="O130" s="82"/>
      <c r="P130" s="78"/>
      <c r="Q130" s="78"/>
      <c r="R130" s="78"/>
      <c r="S130" s="78"/>
      <c r="T130" s="153" t="s">
        <v>515</v>
      </c>
      <c r="U130" s="154">
        <f>MEDIAN(U5:U127)</f>
        <v>20.899999618530273</v>
      </c>
      <c r="V130" s="125"/>
      <c r="W130" s="125"/>
      <c r="X130" s="83"/>
      <c r="Y130" s="83"/>
      <c r="AA130" s="78"/>
      <c r="AK130" s="83"/>
      <c r="AL130" s="83"/>
    </row>
    <row r="131" spans="1:38" ht="16.5" thickBot="1">
      <c r="A131" s="113" t="s">
        <v>89</v>
      </c>
      <c r="B131" s="114" t="s">
        <v>91</v>
      </c>
      <c r="C131" s="115"/>
      <c r="D131" s="132"/>
      <c r="E131" s="115"/>
      <c r="F131" s="73"/>
      <c r="G131" s="73"/>
      <c r="H131" s="78"/>
      <c r="I131" s="78"/>
      <c r="J131" s="78"/>
      <c r="K131" s="78"/>
      <c r="L131" s="78"/>
      <c r="M131" s="78"/>
      <c r="N131" s="81"/>
      <c r="O131" s="82"/>
      <c r="P131" s="78"/>
      <c r="Q131" s="78"/>
      <c r="R131" s="78"/>
      <c r="S131" s="78"/>
      <c r="T131" s="151"/>
      <c r="U131" s="152"/>
      <c r="V131" s="125"/>
      <c r="W131" s="125"/>
      <c r="X131" s="83"/>
      <c r="Y131" s="83"/>
      <c r="AA131" s="78"/>
      <c r="AK131" s="83"/>
      <c r="AL131" s="83"/>
    </row>
    <row r="132" spans="4:21" ht="13.5" thickTop="1">
      <c r="D132" s="133"/>
      <c r="U132" t="s">
        <v>10</v>
      </c>
    </row>
    <row r="133" ht="12.75">
      <c r="D133" s="133" t="s">
        <v>10</v>
      </c>
    </row>
    <row r="134" ht="12.75">
      <c r="D134" s="133"/>
    </row>
    <row r="135" ht="12.75">
      <c r="D135" s="133"/>
    </row>
    <row r="136" ht="12.75">
      <c r="D136" s="133"/>
    </row>
    <row r="137" ht="12.75">
      <c r="D137" s="133"/>
    </row>
    <row r="138" ht="12.75">
      <c r="D138" s="133"/>
    </row>
    <row r="139" ht="12.75">
      <c r="D139" s="133"/>
    </row>
    <row r="140" ht="12.75">
      <c r="D140" s="133"/>
    </row>
    <row r="141" ht="12.75">
      <c r="D141" s="133"/>
    </row>
    <row r="142" ht="12.75">
      <c r="D142" s="133"/>
    </row>
    <row r="143" ht="12.75">
      <c r="D143" s="133"/>
    </row>
    <row r="144" ht="12.75">
      <c r="D144" s="133"/>
    </row>
    <row r="145" ht="12.75">
      <c r="D145" s="133"/>
    </row>
    <row r="146" ht="12.75">
      <c r="D146" s="133"/>
    </row>
    <row r="147" ht="12.75">
      <c r="D147" s="133"/>
    </row>
    <row r="148" ht="12.75">
      <c r="D148" s="133"/>
    </row>
    <row r="149" ht="12.75">
      <c r="D149" s="133"/>
    </row>
    <row r="150" ht="12.75">
      <c r="D150" s="133"/>
    </row>
    <row r="151" ht="12.75">
      <c r="D151" s="133"/>
    </row>
    <row r="152" ht="12.75">
      <c r="D152" s="133"/>
    </row>
    <row r="153" ht="12.75">
      <c r="D153" s="133"/>
    </row>
    <row r="154" ht="12.75">
      <c r="D154" s="133"/>
    </row>
    <row r="155" ht="12.75">
      <c r="D155" s="133"/>
    </row>
    <row r="156" ht="12.75">
      <c r="D156" s="133"/>
    </row>
    <row r="157" ht="12.75">
      <c r="D157" s="133"/>
    </row>
    <row r="158" ht="12.75">
      <c r="D158" s="133"/>
    </row>
    <row r="159" ht="12.75">
      <c r="D159" s="133"/>
    </row>
    <row r="160" ht="12.75">
      <c r="D160" s="133"/>
    </row>
    <row r="161" ht="12.75">
      <c r="D161" s="133"/>
    </row>
    <row r="162" ht="12.75">
      <c r="D162" s="133"/>
    </row>
    <row r="163" ht="12.75">
      <c r="D163" s="133"/>
    </row>
    <row r="164" ht="12.75">
      <c r="D164" s="133"/>
    </row>
    <row r="165" ht="12.75">
      <c r="D165" s="133"/>
    </row>
    <row r="166" ht="12.75">
      <c r="D166" s="133"/>
    </row>
    <row r="167" ht="12.75">
      <c r="D167" s="133"/>
    </row>
    <row r="168" ht="12.75">
      <c r="D168" s="133"/>
    </row>
    <row r="169" ht="12.75">
      <c r="D169" s="133"/>
    </row>
    <row r="170" ht="12.75">
      <c r="D170" s="133"/>
    </row>
    <row r="171" ht="12.75">
      <c r="D171" s="133"/>
    </row>
    <row r="172" ht="12.75">
      <c r="D172" s="133"/>
    </row>
    <row r="173" ht="12.75">
      <c r="D173" s="133"/>
    </row>
    <row r="174" ht="12.75">
      <c r="D174" s="133"/>
    </row>
    <row r="175" ht="12.75">
      <c r="D175" s="133"/>
    </row>
    <row r="176" ht="12.75">
      <c r="D176" s="133"/>
    </row>
    <row r="177" ht="12.75">
      <c r="D177" s="133"/>
    </row>
    <row r="178" ht="12.75">
      <c r="D178" s="133"/>
    </row>
    <row r="179" ht="12.75">
      <c r="D179" s="133"/>
    </row>
    <row r="180" ht="12.75">
      <c r="D180" s="133"/>
    </row>
    <row r="181" ht="12.75">
      <c r="D181" s="133"/>
    </row>
    <row r="182" ht="12.75">
      <c r="D182" s="133"/>
    </row>
    <row r="183" ht="12.75">
      <c r="D183" s="133"/>
    </row>
    <row r="184" ht="12.75">
      <c r="D184" s="133"/>
    </row>
    <row r="185" ht="12.75">
      <c r="D185" s="133"/>
    </row>
    <row r="186" ht="12.75">
      <c r="D186" s="133"/>
    </row>
    <row r="187" ht="12.75">
      <c r="D187" s="133"/>
    </row>
    <row r="188" ht="12.75">
      <c r="D188" s="133"/>
    </row>
    <row r="189" ht="12.75">
      <c r="D189" s="133"/>
    </row>
    <row r="190" ht="12.75">
      <c r="D190" s="133"/>
    </row>
    <row r="191" ht="12.75">
      <c r="D191" s="133"/>
    </row>
    <row r="192" ht="12.75">
      <c r="D192" s="133"/>
    </row>
    <row r="193" ht="12.75">
      <c r="D193" s="133"/>
    </row>
    <row r="194" ht="12.75">
      <c r="D194" s="133"/>
    </row>
    <row r="195" ht="12.75">
      <c r="D195" s="133"/>
    </row>
    <row r="196" ht="12.75">
      <c r="D196" s="133"/>
    </row>
    <row r="197" ht="12.75">
      <c r="D197" s="133"/>
    </row>
    <row r="198" ht="12.75">
      <c r="D198" s="133"/>
    </row>
    <row r="199" ht="12.75">
      <c r="D199" s="133"/>
    </row>
    <row r="200" ht="12.75">
      <c r="D200" s="133"/>
    </row>
    <row r="201" ht="12.75">
      <c r="D201" s="133"/>
    </row>
    <row r="202" ht="12.75">
      <c r="D202" s="133"/>
    </row>
    <row r="203" ht="12.75">
      <c r="D203" s="133"/>
    </row>
    <row r="204" ht="12.75">
      <c r="D204" s="133"/>
    </row>
    <row r="205" ht="12.75">
      <c r="D205" s="133"/>
    </row>
    <row r="206" ht="12.75">
      <c r="D206" s="133"/>
    </row>
    <row r="207" ht="12.75">
      <c r="D207" s="133"/>
    </row>
    <row r="208" ht="12.75">
      <c r="D208" s="133"/>
    </row>
    <row r="209" ht="12.75">
      <c r="D209" s="133"/>
    </row>
    <row r="210" ht="12.75">
      <c r="D210" s="133"/>
    </row>
    <row r="211" ht="12.75">
      <c r="D211" s="133"/>
    </row>
    <row r="212" ht="12.75">
      <c r="D212" s="133"/>
    </row>
    <row r="213" ht="12.75">
      <c r="D213" s="133"/>
    </row>
    <row r="214" ht="12.75">
      <c r="D214" s="133"/>
    </row>
    <row r="215" ht="12.75">
      <c r="D215" s="133"/>
    </row>
    <row r="216" ht="12.75">
      <c r="D216" s="133"/>
    </row>
    <row r="217" ht="12.75">
      <c r="D217" s="133"/>
    </row>
    <row r="218" ht="12.75">
      <c r="D218" s="133"/>
    </row>
    <row r="219" ht="12.75">
      <c r="D219" s="133"/>
    </row>
    <row r="220" ht="12.75">
      <c r="D220" s="133"/>
    </row>
    <row r="221" ht="12.75">
      <c r="D221" s="133"/>
    </row>
    <row r="222" ht="12.75">
      <c r="D222" s="133"/>
    </row>
    <row r="223" ht="12.75">
      <c r="D223" s="133"/>
    </row>
    <row r="224" ht="12.75">
      <c r="D224" s="133"/>
    </row>
    <row r="225" ht="12.75">
      <c r="D225" s="133"/>
    </row>
    <row r="226" ht="12.75">
      <c r="D226" s="133"/>
    </row>
    <row r="227" ht="12.75">
      <c r="D227" s="133"/>
    </row>
    <row r="228" ht="12.75">
      <c r="D228" s="133"/>
    </row>
    <row r="229" ht="12.75">
      <c r="D229" s="133"/>
    </row>
    <row r="230" ht="12.75">
      <c r="D230" s="133"/>
    </row>
    <row r="231" ht="12.75">
      <c r="D231" s="133"/>
    </row>
    <row r="232" ht="12.75">
      <c r="D232" s="133"/>
    </row>
    <row r="233" ht="12.75">
      <c r="D233" s="133"/>
    </row>
    <row r="234" ht="12.75">
      <c r="D234" s="133"/>
    </row>
    <row r="235" ht="12.75">
      <c r="D235" s="133"/>
    </row>
    <row r="236" ht="12.75">
      <c r="D236" s="133"/>
    </row>
    <row r="237" ht="12.75">
      <c r="D237" s="133"/>
    </row>
    <row r="238" ht="12.75">
      <c r="D238" s="133"/>
    </row>
    <row r="239" ht="12.75">
      <c r="D239" s="133"/>
    </row>
    <row r="240" ht="12.75">
      <c r="D240" s="133"/>
    </row>
    <row r="241" ht="12.75">
      <c r="D241" s="133"/>
    </row>
    <row r="242" ht="12.75">
      <c r="D242" s="133"/>
    </row>
    <row r="243" ht="12.75">
      <c r="D243" s="133"/>
    </row>
    <row r="244" ht="12.75">
      <c r="D244" s="133"/>
    </row>
    <row r="245" ht="12.75">
      <c r="D245" s="133"/>
    </row>
    <row r="246" ht="12.75">
      <c r="D246" s="133"/>
    </row>
    <row r="247" ht="12.75">
      <c r="D247" s="133"/>
    </row>
    <row r="248" ht="12.75">
      <c r="D248" s="133"/>
    </row>
    <row r="249" ht="12.75">
      <c r="D249" s="133"/>
    </row>
    <row r="250" ht="12.75">
      <c r="D250" s="133"/>
    </row>
    <row r="251" ht="12.75">
      <c r="D251" s="133"/>
    </row>
    <row r="252" ht="12.75">
      <c r="D252" s="133"/>
    </row>
    <row r="253" ht="12.75">
      <c r="D253" s="133"/>
    </row>
    <row r="254" ht="12.75">
      <c r="D254" s="133"/>
    </row>
    <row r="255" ht="12.75">
      <c r="D255" s="133"/>
    </row>
    <row r="256" ht="12.75">
      <c r="D256" s="133"/>
    </row>
    <row r="257" ht="12.75">
      <c r="D257" s="133"/>
    </row>
    <row r="258" ht="12.75">
      <c r="D258" s="133"/>
    </row>
    <row r="259" ht="12.75">
      <c r="D259" s="133"/>
    </row>
    <row r="260" ht="12.75">
      <c r="D260" s="133"/>
    </row>
    <row r="261" ht="12.75">
      <c r="D261" s="133"/>
    </row>
    <row r="262" ht="12.75">
      <c r="D262" s="133"/>
    </row>
    <row r="263" ht="12.75">
      <c r="D263" s="133"/>
    </row>
    <row r="264" ht="12.75">
      <c r="D264" s="133"/>
    </row>
    <row r="265" ht="12.75">
      <c r="D265" s="133"/>
    </row>
    <row r="266" ht="12.75">
      <c r="D266" s="133"/>
    </row>
    <row r="267" ht="12.75">
      <c r="D267" s="133"/>
    </row>
    <row r="268" ht="12.75">
      <c r="D268" s="133"/>
    </row>
    <row r="269" ht="12.75">
      <c r="D269" s="133"/>
    </row>
    <row r="270" ht="12.75">
      <c r="D270" s="133"/>
    </row>
    <row r="271" ht="12.75">
      <c r="D271" s="133"/>
    </row>
    <row r="272" ht="12.75">
      <c r="D272" s="133"/>
    </row>
    <row r="273" ht="12.75">
      <c r="D273" s="133"/>
    </row>
    <row r="274" ht="12.75">
      <c r="D274" s="133"/>
    </row>
    <row r="275" ht="12.75">
      <c r="D275" s="133"/>
    </row>
    <row r="276" ht="12.75">
      <c r="D276" s="133"/>
    </row>
    <row r="277" ht="12.75">
      <c r="D277" s="133"/>
    </row>
    <row r="278" ht="12.75">
      <c r="D278" s="133"/>
    </row>
    <row r="279" ht="12.75">
      <c r="D279" s="133"/>
    </row>
    <row r="280" ht="12.75">
      <c r="D280" s="133"/>
    </row>
    <row r="281" ht="12.75">
      <c r="D281" s="133"/>
    </row>
    <row r="282" ht="12.75">
      <c r="D282" s="133"/>
    </row>
    <row r="283" ht="12.75">
      <c r="D283" s="133"/>
    </row>
    <row r="284" ht="12.75">
      <c r="D284" s="133"/>
    </row>
    <row r="285" ht="12.75">
      <c r="D285" s="133"/>
    </row>
    <row r="286" ht="12.75">
      <c r="D286" s="133"/>
    </row>
    <row r="287" ht="12.75">
      <c r="D287" s="133"/>
    </row>
    <row r="288" ht="12.75">
      <c r="D288" s="133"/>
    </row>
    <row r="289" ht="12.75">
      <c r="D289" s="133"/>
    </row>
    <row r="290" ht="12.75">
      <c r="D290" s="133"/>
    </row>
    <row r="291" ht="12.75">
      <c r="D291" s="133"/>
    </row>
    <row r="292" ht="12.75">
      <c r="D292" s="133"/>
    </row>
    <row r="293" ht="12.75">
      <c r="D293" s="133"/>
    </row>
    <row r="294" ht="12.75">
      <c r="D294" s="133"/>
    </row>
    <row r="295" ht="12.75">
      <c r="D295" s="133"/>
    </row>
    <row r="296" ht="12.75">
      <c r="D296" s="133"/>
    </row>
    <row r="297" ht="12.75">
      <c r="D297" s="133"/>
    </row>
    <row r="298" ht="12.75">
      <c r="D298" s="133"/>
    </row>
    <row r="299" ht="12.75">
      <c r="D299" s="133"/>
    </row>
    <row r="300" ht="12.75">
      <c r="D300" s="133"/>
    </row>
    <row r="301" ht="12.75">
      <c r="D301" s="133"/>
    </row>
    <row r="302" ht="12.75">
      <c r="D302" s="133"/>
    </row>
    <row r="303" ht="12.75">
      <c r="D303" s="133"/>
    </row>
    <row r="304" ht="12.75">
      <c r="D304" s="133"/>
    </row>
    <row r="305" ht="12.75">
      <c r="D305" s="133"/>
    </row>
    <row r="306" ht="12.75">
      <c r="D306" s="133"/>
    </row>
    <row r="307" ht="12.75">
      <c r="D307" s="133"/>
    </row>
    <row r="308" ht="12.75">
      <c r="D308" s="133"/>
    </row>
    <row r="309" ht="12.75">
      <c r="D309" s="133"/>
    </row>
    <row r="310" ht="12.75">
      <c r="D310" s="133"/>
    </row>
    <row r="311" ht="12.75">
      <c r="D311" s="133"/>
    </row>
    <row r="312" ht="12.75">
      <c r="D312" s="133"/>
    </row>
    <row r="313" ht="12.75">
      <c r="D313" s="133"/>
    </row>
    <row r="314" ht="12.75">
      <c r="D314" s="133"/>
    </row>
    <row r="315" ht="12.75">
      <c r="D315" s="133"/>
    </row>
    <row r="316" ht="12.75">
      <c r="D316" s="133"/>
    </row>
    <row r="317" ht="12.75">
      <c r="D317" s="133"/>
    </row>
    <row r="318" ht="12.75">
      <c r="D318" s="133"/>
    </row>
    <row r="319" ht="12.75">
      <c r="D319" s="133"/>
    </row>
    <row r="320" ht="12.75">
      <c r="D320" s="133"/>
    </row>
    <row r="321" ht="12.75">
      <c r="D321" s="133"/>
    </row>
    <row r="322" ht="12.75">
      <c r="D322" s="133"/>
    </row>
    <row r="323" ht="12.75">
      <c r="D323" s="133"/>
    </row>
    <row r="324" ht="12.75">
      <c r="D324" s="133"/>
    </row>
    <row r="325" ht="12.75">
      <c r="D325" s="133"/>
    </row>
    <row r="326" ht="12.75">
      <c r="D326" s="133"/>
    </row>
    <row r="327" ht="12.75">
      <c r="D327" s="133"/>
    </row>
    <row r="328" ht="12.75">
      <c r="D328" s="133"/>
    </row>
    <row r="329" ht="12.75">
      <c r="D329" s="133"/>
    </row>
    <row r="330" ht="12.75">
      <c r="D330" s="133"/>
    </row>
    <row r="331" ht="12.75">
      <c r="D331" s="133"/>
    </row>
    <row r="332" ht="12.75">
      <c r="D332" s="133"/>
    </row>
    <row r="333" ht="12.75">
      <c r="D333" s="133"/>
    </row>
    <row r="334" ht="12.75">
      <c r="D334" s="133"/>
    </row>
    <row r="335" ht="12.75">
      <c r="D335" s="133"/>
    </row>
    <row r="336" ht="12.75">
      <c r="D336" s="133"/>
    </row>
    <row r="337" ht="12.75">
      <c r="D337" s="133"/>
    </row>
    <row r="338" ht="12.75">
      <c r="D338" s="133"/>
    </row>
    <row r="339" ht="12.75">
      <c r="D339" s="133"/>
    </row>
    <row r="340" ht="12.75">
      <c r="D340" s="133"/>
    </row>
    <row r="341" ht="12.75">
      <c r="D341" s="133"/>
    </row>
    <row r="342" ht="12.75">
      <c r="D342" s="133"/>
    </row>
    <row r="343" ht="12.75">
      <c r="D343" s="133"/>
    </row>
    <row r="344" ht="12.75">
      <c r="D344" s="133"/>
    </row>
    <row r="345" ht="12.75">
      <c r="D345" s="133"/>
    </row>
    <row r="346" ht="12.75">
      <c r="D346" s="133"/>
    </row>
    <row r="347" ht="12.75">
      <c r="D347" s="133"/>
    </row>
    <row r="348" ht="12.75">
      <c r="D348" s="133"/>
    </row>
    <row r="349" ht="12.75">
      <c r="D349" s="133"/>
    </row>
    <row r="350" ht="12.75">
      <c r="D350" s="133"/>
    </row>
    <row r="351" ht="12.75">
      <c r="D351" s="133"/>
    </row>
    <row r="352" ht="12.75">
      <c r="D352" s="133"/>
    </row>
    <row r="353" ht="12.75">
      <c r="D353" s="133"/>
    </row>
    <row r="354" ht="12.75">
      <c r="D354" s="133"/>
    </row>
    <row r="355" ht="12.75">
      <c r="D355" s="133"/>
    </row>
    <row r="356" ht="12.75">
      <c r="D356" s="133"/>
    </row>
    <row r="357" ht="12.75">
      <c r="D357" s="133"/>
    </row>
    <row r="358" ht="12.75">
      <c r="D358" s="133"/>
    </row>
    <row r="359" ht="12.75">
      <c r="D359" s="133"/>
    </row>
    <row r="360" ht="12.75">
      <c r="D360" s="133"/>
    </row>
    <row r="361" ht="12.75">
      <c r="D361" s="133"/>
    </row>
    <row r="362" ht="12.75">
      <c r="D362" s="133"/>
    </row>
    <row r="363" ht="12.75">
      <c r="D363" s="133"/>
    </row>
    <row r="364" ht="12.75">
      <c r="D364" s="133"/>
    </row>
    <row r="365" ht="12.75">
      <c r="D365" s="133"/>
    </row>
    <row r="366" ht="12.75">
      <c r="D366" s="133"/>
    </row>
    <row r="367" ht="12.75">
      <c r="D367" s="133"/>
    </row>
    <row r="368" ht="12.75">
      <c r="D368" s="133"/>
    </row>
    <row r="369" ht="12.75">
      <c r="D369" s="133"/>
    </row>
    <row r="370" ht="12.75">
      <c r="D370" s="133"/>
    </row>
    <row r="371" ht="12.75">
      <c r="D371" s="133"/>
    </row>
    <row r="372" ht="12.75">
      <c r="D372" s="133"/>
    </row>
    <row r="373" ht="12.75">
      <c r="D373" s="133"/>
    </row>
    <row r="374" ht="12.75">
      <c r="D374" s="133"/>
    </row>
    <row r="375" ht="12.75">
      <c r="D375" s="133"/>
    </row>
    <row r="376" ht="12.75">
      <c r="D376" s="133"/>
    </row>
    <row r="377" ht="12.75">
      <c r="D377" s="133"/>
    </row>
    <row r="378" ht="12.75">
      <c r="D378" s="133"/>
    </row>
    <row r="379" ht="12.75">
      <c r="D379" s="133"/>
    </row>
    <row r="380" ht="12.75">
      <c r="D380" s="133"/>
    </row>
    <row r="381" ht="12.75">
      <c r="D381" s="133"/>
    </row>
    <row r="382" ht="12.75">
      <c r="D382" s="133"/>
    </row>
    <row r="383" ht="12.75">
      <c r="D383" s="133"/>
    </row>
    <row r="384" ht="12.75">
      <c r="D384" s="133"/>
    </row>
    <row r="385" ht="12.75">
      <c r="D385" s="133"/>
    </row>
    <row r="386" ht="12.75">
      <c r="D386" s="133"/>
    </row>
    <row r="387" ht="12.75">
      <c r="D387" s="133"/>
    </row>
    <row r="388" ht="12.75">
      <c r="D388" s="133"/>
    </row>
    <row r="389" ht="12.75">
      <c r="D389" s="133"/>
    </row>
    <row r="390" ht="12.75">
      <c r="D390" s="133"/>
    </row>
    <row r="391" ht="12.75">
      <c r="D391" s="133"/>
    </row>
    <row r="392" ht="12.75">
      <c r="D392" s="133"/>
    </row>
    <row r="393" ht="12.75">
      <c r="D393" s="133"/>
    </row>
    <row r="394" ht="12.75">
      <c r="D394" s="133"/>
    </row>
    <row r="395" ht="12.75">
      <c r="D395" s="133"/>
    </row>
    <row r="396" ht="12.75">
      <c r="D396" s="133"/>
    </row>
    <row r="397" ht="12.75">
      <c r="D397" s="133"/>
    </row>
    <row r="398" ht="12.75">
      <c r="D398" s="133"/>
    </row>
    <row r="399" ht="12.75">
      <c r="D399" s="133"/>
    </row>
    <row r="400" ht="12.75">
      <c r="D400" s="133"/>
    </row>
    <row r="401" ht="12.75">
      <c r="D401" s="133"/>
    </row>
    <row r="402" ht="12.75">
      <c r="D402" s="133"/>
    </row>
    <row r="403" ht="12.75">
      <c r="D403" s="133"/>
    </row>
    <row r="404" ht="12.75">
      <c r="D404" s="133"/>
    </row>
    <row r="405" ht="12.75">
      <c r="D405" s="133"/>
    </row>
    <row r="406" ht="12.75">
      <c r="D406" s="133"/>
    </row>
    <row r="407" ht="12.75">
      <c r="D407" s="133"/>
    </row>
    <row r="408" ht="12.75">
      <c r="D408" s="133"/>
    </row>
    <row r="409" ht="12.75">
      <c r="D409" s="133"/>
    </row>
    <row r="410" ht="12.75">
      <c r="D410" s="133"/>
    </row>
    <row r="411" ht="12.75">
      <c r="D411" s="133"/>
    </row>
    <row r="412" ht="12.75">
      <c r="D412" s="133"/>
    </row>
    <row r="413" ht="12.75">
      <c r="D413" s="133"/>
    </row>
    <row r="414" ht="12.75">
      <c r="D414" s="133"/>
    </row>
    <row r="415" ht="12.75">
      <c r="D415" s="133"/>
    </row>
    <row r="416" ht="12.75">
      <c r="D416" s="133"/>
    </row>
    <row r="417" ht="12.75">
      <c r="D417" s="133"/>
    </row>
    <row r="418" ht="12.75">
      <c r="D418" s="133"/>
    </row>
    <row r="419" ht="12.75">
      <c r="D419" s="133"/>
    </row>
    <row r="420" ht="12.75">
      <c r="D420" s="133"/>
    </row>
    <row r="421" ht="12.75">
      <c r="D421" s="133"/>
    </row>
    <row r="422" ht="12.75">
      <c r="D422" s="133"/>
    </row>
    <row r="423" ht="12.75">
      <c r="D423" s="133"/>
    </row>
    <row r="424" ht="12.75">
      <c r="D424" s="133"/>
    </row>
    <row r="425" ht="12.75">
      <c r="D425" s="133"/>
    </row>
    <row r="426" ht="12.75">
      <c r="D426" s="133"/>
    </row>
    <row r="427" ht="12.75">
      <c r="D427" s="133"/>
    </row>
    <row r="428" ht="12.75">
      <c r="D428" s="133"/>
    </row>
    <row r="429" ht="12.75">
      <c r="D429" s="133"/>
    </row>
    <row r="430" ht="12.75">
      <c r="D430" s="133"/>
    </row>
    <row r="431" ht="12.75">
      <c r="D431" s="133"/>
    </row>
    <row r="432" ht="12.75">
      <c r="D432" s="133"/>
    </row>
    <row r="433" ht="12.75">
      <c r="D433" s="133"/>
    </row>
    <row r="434" ht="12.75">
      <c r="D434" s="133"/>
    </row>
    <row r="435" ht="12.75">
      <c r="D435" s="133"/>
    </row>
    <row r="436" ht="12.75">
      <c r="D436" s="133"/>
    </row>
    <row r="437" ht="12.75">
      <c r="D437" s="133"/>
    </row>
    <row r="438" ht="12.75">
      <c r="D438" s="133"/>
    </row>
    <row r="439" ht="12.75">
      <c r="D439" s="133"/>
    </row>
    <row r="440" ht="12.75">
      <c r="D440" s="133"/>
    </row>
    <row r="441" ht="12.75">
      <c r="D441" s="133"/>
    </row>
    <row r="442" ht="12.75">
      <c r="D442" s="133"/>
    </row>
    <row r="443" ht="12.75">
      <c r="D443" s="133"/>
    </row>
    <row r="444" ht="12.75">
      <c r="D444" s="133"/>
    </row>
    <row r="445" ht="12.75">
      <c r="D445" s="133"/>
    </row>
    <row r="446" ht="12.75">
      <c r="D446" s="133"/>
    </row>
    <row r="447" ht="12.75">
      <c r="D447" s="133"/>
    </row>
    <row r="448" ht="12.75">
      <c r="D448" s="133"/>
    </row>
    <row r="449" ht="12.75">
      <c r="D449" s="133"/>
    </row>
    <row r="450" ht="12.75">
      <c r="D450" s="133"/>
    </row>
    <row r="451" ht="12.75">
      <c r="D451" s="133"/>
    </row>
    <row r="452" ht="12.75">
      <c r="D452" s="133"/>
    </row>
    <row r="453" ht="12.75">
      <c r="D453" s="133"/>
    </row>
    <row r="454" ht="12.75">
      <c r="D454" s="133"/>
    </row>
    <row r="455" ht="12.75">
      <c r="D455" s="133"/>
    </row>
    <row r="456" ht="12.75">
      <c r="D456" s="133"/>
    </row>
    <row r="457" ht="12.75">
      <c r="D457" s="133"/>
    </row>
    <row r="458" ht="12.75">
      <c r="D458" s="133"/>
    </row>
    <row r="459" ht="12.75">
      <c r="D459" s="133"/>
    </row>
    <row r="460" ht="12.75">
      <c r="D460" s="133"/>
    </row>
    <row r="461" ht="12.75">
      <c r="D461" s="133"/>
    </row>
    <row r="462" ht="12.75">
      <c r="D462" s="133"/>
    </row>
    <row r="463" ht="12.75">
      <c r="D463" s="133"/>
    </row>
    <row r="464" ht="12.75">
      <c r="D464" s="133"/>
    </row>
    <row r="465" ht="12.75">
      <c r="D465" s="133"/>
    </row>
    <row r="466" ht="12.75">
      <c r="D466" s="133"/>
    </row>
    <row r="467" ht="12.75">
      <c r="D467" s="133"/>
    </row>
  </sheetData>
  <conditionalFormatting sqref="Z5:Z127">
    <cfRule type="expression" priority="1" dxfId="0" stopIfTrue="1">
      <formula>H5&lt;Z5</formula>
    </cfRule>
  </conditionalFormatting>
  <conditionalFormatting sqref="H5:H127">
    <cfRule type="cellIs" priority="2" dxfId="1" operator="lessThan" stopIfTrue="1">
      <formula>AG5</formula>
    </cfRule>
  </conditionalFormatting>
  <conditionalFormatting sqref="AM5:AM127">
    <cfRule type="expression" priority="3" dxfId="0" stopIfTrue="1">
      <formula>H5&lt;AM5</formula>
    </cfRule>
  </conditionalFormatting>
  <conditionalFormatting sqref="AK129 X129">
    <cfRule type="cellIs" priority="4" dxfId="0" operator="greaterThanOrEqual" stopIfTrue="1">
      <formula>6.8</formula>
    </cfRule>
    <cfRule type="cellIs" priority="5" dxfId="1" operator="between" stopIfTrue="1">
      <formula>4</formula>
      <formula>6.7</formula>
    </cfRule>
    <cfRule type="cellIs" priority="6" dxfId="2" operator="lessThan" stopIfTrue="1">
      <formula>4</formula>
    </cfRule>
  </conditionalFormatting>
  <conditionalFormatting sqref="AK5:AK127 X5:X127">
    <cfRule type="cellIs" priority="7" dxfId="0" operator="greaterThan" stopIfTrue="1">
      <formula>6.71</formula>
    </cfRule>
    <cfRule type="cellIs" priority="8" dxfId="1" operator="between" stopIfTrue="1">
      <formula>5.2</formula>
      <formula>6.7</formula>
    </cfRule>
  </conditionalFormatting>
  <conditionalFormatting sqref="AL5:AL127">
    <cfRule type="cellIs" priority="9" dxfId="3" operator="greaterThan" stopIfTrue="1">
      <formula>110</formula>
    </cfRule>
    <cfRule type="cellIs" priority="10" dxfId="4" operator="between" stopIfTrue="1">
      <formula>70</formula>
      <formula>110</formula>
    </cfRule>
    <cfRule type="cellIs" priority="11" dxfId="3" operator="lessThan" stopIfTrue="1">
      <formula>70</formula>
    </cfRule>
  </conditionalFormatting>
  <conditionalFormatting sqref="AA5:AA127">
    <cfRule type="expression" priority="12" dxfId="3" stopIfTrue="1">
      <formula>$C$3-91&gt;AA5</formula>
    </cfRule>
    <cfRule type="expression" priority="13" dxfId="5" stopIfTrue="1">
      <formula>$C$3-60&gt;AA5</formula>
    </cfRule>
  </conditionalFormatting>
  <conditionalFormatting sqref="Y5:Y127">
    <cfRule type="cellIs" priority="14" dxfId="3" operator="greaterThan" stopIfTrue="1">
      <formula>110</formula>
    </cfRule>
    <cfRule type="cellIs" priority="15" dxfId="6" operator="between" stopIfTrue="1">
      <formula>70</formula>
      <formula>110</formula>
    </cfRule>
    <cfRule type="cellIs" priority="16" dxfId="3" operator="lessThan" stopIfTrue="1">
      <formula>70</formula>
    </cfRule>
  </conditionalFormatting>
  <conditionalFormatting sqref="V5:V127">
    <cfRule type="cellIs" priority="17" dxfId="0" operator="greaterThanOrEqual" stopIfTrue="1">
      <formula>1.5</formula>
    </cfRule>
    <cfRule type="cellIs" priority="18" dxfId="7" operator="equal" stopIfTrue="1">
      <formula>0</formula>
    </cfRule>
    <cfRule type="cellIs" priority="19" dxfId="1" operator="between" stopIfTrue="1">
      <formula>0.001</formula>
      <formula>1.499</formula>
    </cfRule>
  </conditionalFormatting>
  <conditionalFormatting sqref="U5:U127">
    <cfRule type="cellIs" priority="20" dxfId="3" operator="greaterThan" stopIfTrue="1">
      <formula>30</formula>
    </cfRule>
    <cfRule type="cellIs" priority="21" dxfId="0" operator="lessThan" stopIfTrue="1">
      <formula>17</formula>
    </cfRule>
    <cfRule type="cellIs" priority="22" dxfId="8" operator="between" stopIfTrue="1">
      <formula>17</formula>
      <formula>30</formula>
    </cfRule>
  </conditionalFormatting>
  <conditionalFormatting sqref="W5:W127">
    <cfRule type="cellIs" priority="23" dxfId="0" operator="greaterThan" stopIfTrue="1">
      <formula>0.024</formula>
    </cfRule>
    <cfRule type="cellIs" priority="24" dxfId="7" operator="equal" stopIfTrue="1">
      <formula>0</formula>
    </cfRule>
    <cfRule type="cellIs" priority="25" dxfId="1" operator="between" stopIfTrue="1">
      <formula>0.001</formula>
      <formula>0.024</formula>
    </cfRule>
  </conditionalFormatting>
  <conditionalFormatting sqref="A128">
    <cfRule type="expression" priority="26" dxfId="6" stopIfTrue="1">
      <formula>#REF!&lt;1.8</formula>
    </cfRule>
  </conditionalFormatting>
  <conditionalFormatting sqref="A5:A127">
    <cfRule type="expression" priority="27" dxfId="9" stopIfTrue="1">
      <formula>#REF!&lt;2</formula>
    </cfRule>
  </conditionalFormatting>
  <conditionalFormatting sqref="P5:P127">
    <cfRule type="cellIs" priority="28" dxfId="0" operator="greaterThan" stopIfTrue="1">
      <formula>14.9</formula>
    </cfRule>
    <cfRule type="cellIs" priority="29" dxfId="8" operator="between" stopIfTrue="1">
      <formula>5</formula>
      <formula>14.9</formula>
    </cfRule>
    <cfRule type="cellIs" priority="30" dxfId="3" operator="lessThan" stopIfTrue="1">
      <formula>5</formula>
    </cfRule>
  </conditionalFormatting>
  <conditionalFormatting sqref="O5:O127">
    <cfRule type="cellIs" priority="31" dxfId="0" operator="between" stopIfTrue="1">
      <formula>80</formula>
      <formula>110</formula>
    </cfRule>
    <cfRule type="cellIs" priority="32" dxfId="10" operator="lessThan" stopIfTrue="1">
      <formula>80</formula>
    </cfRule>
    <cfRule type="cellIs" priority="33" dxfId="11" operator="greaterThan" stopIfTrue="1">
      <formula>110</formula>
    </cfRule>
  </conditionalFormatting>
  <conditionalFormatting sqref="M5:M129">
    <cfRule type="cellIs" priority="34" dxfId="0" operator="equal" stopIfTrue="1">
      <formula>"Buy"</formula>
    </cfRule>
    <cfRule type="cellIs" priority="35" dxfId="12" operator="equal" stopIfTrue="1">
      <formula>"Hold"</formula>
    </cfRule>
    <cfRule type="cellIs" priority="36" dxfId="13" operator="equal" stopIfTrue="1">
      <formula>"Sell"</formula>
    </cfRule>
  </conditionalFormatting>
  <conditionalFormatting sqref="F5:F127">
    <cfRule type="cellIs" priority="37" dxfId="14" operator="equal" stopIfTrue="1">
      <formula>Hold</formula>
    </cfRule>
    <cfRule type="cellIs" priority="38" dxfId="0" operator="between" stopIfTrue="1">
      <formula>0</formula>
      <formula>1000</formula>
    </cfRule>
  </conditionalFormatting>
  <conditionalFormatting sqref="N5:N128">
    <cfRule type="cellIs" priority="39" dxfId="15" operator="greaterThanOrEqual" stopIfTrue="1">
      <formula>3.00001</formula>
    </cfRule>
    <cfRule type="cellIs" priority="40" dxfId="3" operator="lessThan" stopIfTrue="1">
      <formula>0.6</formula>
    </cfRule>
    <cfRule type="cellIs" priority="41" dxfId="16" operator="between" stopIfTrue="1">
      <formula>0.6</formula>
      <formula>3</formula>
    </cfRule>
  </conditionalFormatting>
  <conditionalFormatting sqref="E5:E127">
    <cfRule type="cellIs" priority="42" dxfId="0" operator="equal" stopIfTrue="1">
      <formula>"Buy"</formula>
    </cfRule>
    <cfRule type="cellIs" priority="43" dxfId="17" operator="equal" stopIfTrue="1">
      <formula>"Hold Minus"</formula>
    </cfRule>
    <cfRule type="cellIs" priority="44" dxfId="3" operator="equal" stopIfTrue="1">
      <formula>"Sell"</formula>
    </cfRule>
  </conditionalFormatting>
  <conditionalFormatting sqref="D5:D127">
    <cfRule type="cellIs" priority="45" dxfId="9" operator="greaterThanOrEqual" stopIfTrue="1">
      <formula>$D$128</formula>
    </cfRule>
  </conditionalFormatting>
  <hyperlinks>
    <hyperlink ref="B131" r:id="rId1" display="http://moneycentral.msn.com/investor/invsub/results/compare.asp?Page=GrowthRates&amp;Symbol=adct"/>
    <hyperlink ref="Q3" r:id="rId2" display="Manifest Section"/>
  </hyperlinks>
  <printOptions/>
  <pageMargins left="0.75" right="0.75" top="1" bottom="1" header="0.5" footer="0.5"/>
  <pageSetup horizontalDpi="600" verticalDpi="60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T13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" sqref="N1:N16384"/>
    </sheetView>
  </sheetViews>
  <sheetFormatPr defaultColWidth="9.140625" defaultRowHeight="12.75"/>
  <cols>
    <col min="1" max="1" width="26.8515625" style="0" customWidth="1"/>
    <col min="3" max="7" width="12.421875" style="0" customWidth="1"/>
    <col min="9" max="9" width="8.7109375" style="0" customWidth="1"/>
    <col min="13" max="13" width="10.8515625" style="0" customWidth="1"/>
    <col min="14" max="14" width="12.00390625" style="0" customWidth="1"/>
  </cols>
  <sheetData>
    <row r="1" spans="1:15" ht="18">
      <c r="A1" s="1" t="s">
        <v>0</v>
      </c>
      <c r="B1" s="1" t="s">
        <v>1</v>
      </c>
      <c r="C1" s="2" t="s">
        <v>2</v>
      </c>
      <c r="D1" s="2" t="s">
        <v>556</v>
      </c>
      <c r="E1" s="2" t="s">
        <v>7</v>
      </c>
      <c r="F1" s="2" t="s">
        <v>8</v>
      </c>
      <c r="G1" s="2" t="s">
        <v>3</v>
      </c>
      <c r="H1" s="2" t="s">
        <v>4</v>
      </c>
      <c r="I1" s="2" t="s">
        <v>5</v>
      </c>
      <c r="J1" s="2" t="s">
        <v>6</v>
      </c>
      <c r="K1" s="2"/>
      <c r="L1" s="2"/>
      <c r="M1" s="87" t="s">
        <v>93</v>
      </c>
      <c r="N1" s="3" t="s">
        <v>6</v>
      </c>
      <c r="O1" t="s">
        <v>10</v>
      </c>
    </row>
    <row r="2" spans="1:14" ht="13.5" thickBot="1">
      <c r="A2" s="4"/>
      <c r="B2" s="5"/>
      <c r="C2" s="6" t="s">
        <v>11</v>
      </c>
      <c r="D2" s="6" t="s">
        <v>688</v>
      </c>
      <c r="E2" s="6" t="s">
        <v>25</v>
      </c>
      <c r="F2" s="6" t="s">
        <v>25</v>
      </c>
      <c r="G2" s="6" t="s">
        <v>12</v>
      </c>
      <c r="H2" s="6" t="s">
        <v>11</v>
      </c>
      <c r="I2" s="6" t="s">
        <v>9</v>
      </c>
      <c r="J2" s="6" t="s">
        <v>13</v>
      </c>
      <c r="K2" s="6" t="s">
        <v>610</v>
      </c>
      <c r="L2" s="6" t="s">
        <v>209</v>
      </c>
      <c r="M2" s="88" t="s">
        <v>85</v>
      </c>
      <c r="N2" s="7"/>
    </row>
    <row r="3" spans="1:14" ht="17.25" thickBot="1" thickTop="1">
      <c r="A3" s="150" t="s">
        <v>609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24"/>
      <c r="N3" s="8"/>
    </row>
    <row r="4" spans="1:15" ht="16.5" thickBot="1">
      <c r="A4" s="122"/>
      <c r="B4" s="123"/>
      <c r="C4" s="94"/>
      <c r="D4" s="95"/>
      <c r="E4" s="95"/>
      <c r="F4" s="95"/>
      <c r="G4" s="95"/>
      <c r="H4" s="95"/>
      <c r="I4" s="95"/>
      <c r="J4" s="95"/>
      <c r="K4" s="95"/>
      <c r="L4" s="95"/>
      <c r="M4" s="10"/>
      <c r="N4" s="10"/>
      <c r="O4" s="61"/>
    </row>
    <row r="5" spans="1:24" ht="15">
      <c r="A5" s="13" t="str">
        <f>RSI!A5</f>
        <v>Abbott Labs</v>
      </c>
      <c r="B5" s="13" t="str">
        <f>RSI!B5</f>
        <v>ABT</v>
      </c>
      <c r="C5" s="92">
        <f>IF(RSI!U5&lt;5,-50,IF(RSI!U5&lt;15,300,IF(RSI!U5&lt;17,250,IF(RSI!U5&lt;20,200,IF(RSI!U5&lt;25,100,IF(RSI!U5&lt;30,25,-300))))))</f>
        <v>200</v>
      </c>
      <c r="D5" s="93">
        <f>RSI!W5*10000</f>
        <v>269.1460857816886</v>
      </c>
      <c r="E5" s="92">
        <f>IF(RSI!S5="UP",500,IF(RSI!S5="EVEN",300,IF(RSI!S5="DOWN",-500)))</f>
        <v>300</v>
      </c>
      <c r="F5" s="92">
        <f>IF(RSI!T5="UP",500,IF(RSI!T5="EVEN",250,IF(RSI!T5="DOWN",-1000,0)))</f>
        <v>-1000</v>
      </c>
      <c r="G5" s="92">
        <f>IF(RSI!M5="Buy",1000,IF(RSI!M5="Hold",300,-1000))</f>
        <v>1000</v>
      </c>
      <c r="H5" s="93">
        <f>IF(RSI!N5&gt;3,RSI!N5*50,IF(RSI!N5&gt;2,RSI!N5*20,IF(RSI!N5&gt;1,RSI!N5*10,-200)))</f>
        <v>1209.8421096801758</v>
      </c>
      <c r="I5" s="93">
        <f>IF(RSI!O5&gt;=110,RSI!O5*-3,IF(RSI!O5&gt;=100,10000/(RSI!O5+5),IF(RSI!O5&gt;=80,300,IF(RSI!O5&gt;=70,100,RSI!O5*5))))</f>
        <v>100</v>
      </c>
      <c r="J5" s="93">
        <f>RSI!P5*50</f>
        <v>703.5959720611572</v>
      </c>
      <c r="K5" s="143">
        <f>IF(RSI!Q5&gt;64,RSI!Q5*25,IF(RSI!Q5&gt;54,RSI!Q5*20,RSI!Q5*10))</f>
        <v>1982.5</v>
      </c>
      <c r="L5" s="143">
        <f>RSI!R5*100</f>
        <v>1330</v>
      </c>
      <c r="M5" s="76">
        <f>IF(RSI!X5&gt;=7.9,RSI!X5*150+500,IF(RSI!X5&gt;=6.8,RSI!X5*100+300,IF(RSI!X5&gt;=5.3,RSI!X5*50+100,RSI!X5*-200)))</f>
        <v>-519.9999809265137</v>
      </c>
      <c r="N5" s="14">
        <f>SUM(C5:L5)+M5</f>
        <v>5575.0841865965085</v>
      </c>
      <c r="O5" s="15"/>
      <c r="P5" s="12"/>
      <c r="Q5" s="80"/>
      <c r="R5" s="78"/>
      <c r="S5" s="78"/>
      <c r="T5" s="78"/>
      <c r="U5" s="78"/>
      <c r="V5" s="78"/>
      <c r="W5" s="78"/>
      <c r="X5" s="78"/>
    </row>
    <row r="6" spans="1:46" ht="15">
      <c r="A6" s="13" t="str">
        <f>RSI!A6</f>
        <v>Adobe Systems</v>
      </c>
      <c r="B6" s="13" t="str">
        <f>RSI!B6</f>
        <v>ADBE</v>
      </c>
      <c r="C6" s="92">
        <f>IF(RSI!U6&lt;5,-50,IF(RSI!U6&lt;15,300,IF(RSI!U6&lt;17,250,IF(RSI!U6&lt;20,200,IF(RSI!U6&lt;25,100,IF(RSI!U6&lt;30,25,-300))))))</f>
        <v>-300</v>
      </c>
      <c r="D6" s="93">
        <f>RSI!W6*10000</f>
        <v>0</v>
      </c>
      <c r="E6" s="92">
        <f>IF(RSI!S6="UP",500,IF(RSI!S6="EVEN",300,IF(RSI!S6="DOWN",-500)))</f>
        <v>500</v>
      </c>
      <c r="F6" s="92">
        <f>IF(RSI!T6="UP",500,IF(RSI!T6="EVEN",250,IF(RSI!T6="DOWN",-1000,0)))</f>
        <v>250</v>
      </c>
      <c r="G6" s="92">
        <f>IF(RSI!M6="Buy",1000,IF(RSI!M6="Hold",300,-1000))</f>
        <v>300</v>
      </c>
      <c r="H6" s="93">
        <f>IF(RSI!N6&gt;3,RSI!N6*50,IF(RSI!N6&gt;2,RSI!N6*20,IF(RSI!N6&gt;1,RSI!N6*10,-200)))</f>
        <v>10.532057285308838</v>
      </c>
      <c r="I6" s="93">
        <f>IF(RSI!O6&gt;=110,RSI!O6*-3,IF(RSI!O6&gt;=100,10000/(RSI!O6+5),IF(RSI!O6&gt;=80,300,IF(RSI!O6&gt;=70,100,RSI!O6*5))))</f>
        <v>94.6728056064052</v>
      </c>
      <c r="J6" s="93">
        <f>RSI!P6*50</f>
        <v>403.37891578674316</v>
      </c>
      <c r="K6" s="143">
        <f>IF(RSI!Q6&gt;64,RSI!Q6*25,IF(RSI!Q6&gt;54,RSI!Q6*20,RSI!Q6*10))</f>
        <v>1847.5000000000002</v>
      </c>
      <c r="L6" s="143">
        <f>RSI!R6*100</f>
        <v>750</v>
      </c>
      <c r="M6" s="76">
        <f>IF(RSI!X6&gt;=7.9,RSI!X6*150+500,IF(RSI!X6&gt;=6.8,RSI!X6*100+300,IF(RSI!X6&gt;=5.3,RSI!X6*50+100,RSI!X6*-200)))</f>
        <v>-519.9999809265137</v>
      </c>
      <c r="N6" s="14">
        <f>SUM(C6:L6)+M6</f>
        <v>3336.083797751944</v>
      </c>
      <c r="O6" s="15"/>
      <c r="P6" s="77"/>
      <c r="Q6" s="79"/>
      <c r="R6" s="79"/>
      <c r="S6" s="79"/>
      <c r="T6" s="79"/>
      <c r="U6" s="79"/>
      <c r="V6" s="79"/>
      <c r="W6" s="79"/>
      <c r="X6" s="7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15">
      <c r="A7" s="13" t="str">
        <f>RSI!A7</f>
        <v>Affiliated Computer Serv.</v>
      </c>
      <c r="B7" s="13" t="str">
        <f>RSI!B7</f>
        <v>ACS</v>
      </c>
      <c r="C7" s="92">
        <f>IF(RSI!U7&lt;5,-50,IF(RSI!U7&lt;15,300,IF(RSI!U7&lt;17,250,IF(RSI!U7&lt;20,200,IF(RSI!U7&lt;25,100,IF(RSI!U7&lt;30,25,-300))))))</f>
        <v>200</v>
      </c>
      <c r="D7" s="93">
        <f>RSI!W7*10000</f>
        <v>0</v>
      </c>
      <c r="E7" s="92">
        <f>IF(RSI!S7="UP",500,IF(RSI!S7="EVEN",300,IF(RSI!S7="DOWN",-500)))</f>
        <v>500</v>
      </c>
      <c r="F7" s="92">
        <f>IF(RSI!T7="UP",500,IF(RSI!T7="EVEN",250,IF(RSI!T7="DOWN",-1000,0)))</f>
        <v>500</v>
      </c>
      <c r="G7" s="92">
        <f>IF(RSI!M7="Buy",1000,IF(RSI!M7="Hold",300,-1000))</f>
        <v>1000</v>
      </c>
      <c r="H7" s="93">
        <f>IF(RSI!N7&gt;3,RSI!N7*50,IF(RSI!N7&gt;2,RSI!N7*20,IF(RSI!N7&gt;1,RSI!N7*10,-200)))</f>
        <v>184.63451862335205</v>
      </c>
      <c r="I7" s="93">
        <f>IF(RSI!O7&gt;=110,RSI!O7*-3,IF(RSI!O7&gt;=100,10000/(RSI!O7+5),IF(RSI!O7&gt;=80,300,IF(RSI!O7&gt;=70,100,RSI!O7*5))))</f>
        <v>300</v>
      </c>
      <c r="J7" s="93">
        <f>RSI!P7*50</f>
        <v>613.4290218353271</v>
      </c>
      <c r="K7" s="143">
        <f>IF(RSI!Q7&gt;64,RSI!Q7*25,IF(RSI!Q7&gt;54,RSI!Q7*20,RSI!Q7*10))</f>
        <v>1735.0000000000002</v>
      </c>
      <c r="L7" s="143">
        <f>RSI!R7*100</f>
        <v>1989.9999999999998</v>
      </c>
      <c r="M7" s="76">
        <f>IF(RSI!X7&gt;=7.9,RSI!X7*150+500,IF(RSI!X7&gt;=6.8,RSI!X7*100+300,IF(RSI!X7&gt;=5.3,RSI!X7*50+100,RSI!X7*-200)))</f>
        <v>-640.0000095367432</v>
      </c>
      <c r="N7" s="14">
        <f>SUM(C7:L7)+M7</f>
        <v>6383.063530921936</v>
      </c>
      <c r="O7" s="15"/>
      <c r="P7" s="77"/>
      <c r="Q7" s="79"/>
      <c r="R7" s="79"/>
      <c r="S7" s="79"/>
      <c r="T7" s="79"/>
      <c r="U7" s="79"/>
      <c r="V7" s="79"/>
      <c r="W7" s="79"/>
      <c r="X7" s="7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5">
      <c r="A8" s="13" t="str">
        <f>RSI!A8</f>
        <v>AFLAC *</v>
      </c>
      <c r="B8" s="13" t="str">
        <f>RSI!B8</f>
        <v>AFL</v>
      </c>
      <c r="C8" s="92">
        <f>IF(RSI!U8&lt;5,-50,IF(RSI!U8&lt;15,300,IF(RSI!U8&lt;17,250,IF(RSI!U8&lt;20,200,IF(RSI!U8&lt;25,100,IF(RSI!U8&lt;30,25,-300))))))</f>
        <v>200</v>
      </c>
      <c r="D8" s="93">
        <f>RSI!W8*10000</f>
        <v>90.34907407037512</v>
      </c>
      <c r="E8" s="92">
        <f>IF(RSI!S8="UP",500,IF(RSI!S8="EVEN",300,IF(RSI!S8="DOWN",-500)))</f>
        <v>500</v>
      </c>
      <c r="F8" s="92">
        <f>IF(RSI!T8="UP",500,IF(RSI!T8="EVEN",250,IF(RSI!T8="DOWN",-1000,0)))</f>
        <v>500</v>
      </c>
      <c r="G8" s="92">
        <f>IF(RSI!M8="Buy",1000,IF(RSI!M8="Hold",300,-1000))</f>
        <v>300</v>
      </c>
      <c r="H8" s="93">
        <f>IF(RSI!N8&gt;3,RSI!N8*50,IF(RSI!N8&gt;2,RSI!N8*20,IF(RSI!N8&gt;1,RSI!N8*10,-200)))</f>
        <v>45.609750747680664</v>
      </c>
      <c r="I8" s="93">
        <f>IF(RSI!O8&gt;=110,RSI!O8*-3,IF(RSI!O8&gt;=100,10000/(RSI!O8+5),IF(RSI!O8&gt;=80,300,IF(RSI!O8&gt;=70,100,RSI!O8*5))))</f>
        <v>300</v>
      </c>
      <c r="J8" s="93">
        <f>RSI!P8*50</f>
        <v>638.3073329925537</v>
      </c>
      <c r="K8" s="143">
        <f>IF(RSI!Q8&gt;64,RSI!Q8*25,IF(RSI!Q8&gt;54,RSI!Q8*20,RSI!Q8*10))</f>
        <v>1977.4999999999998</v>
      </c>
      <c r="L8" s="143">
        <f>RSI!R8*100</f>
        <v>1160</v>
      </c>
      <c r="M8" s="76">
        <f>IF(RSI!X8&gt;=7.9,RSI!X8*150+500,IF(RSI!X8&gt;=6.8,RSI!X8*100+300,IF(RSI!X8&gt;=5.3,RSI!X8*50+100,RSI!X8*-200)))</f>
        <v>365.00000953674316</v>
      </c>
      <c r="N8" s="14">
        <f>SUM(C8:L8)+M8</f>
        <v>6076.766167347352</v>
      </c>
      <c r="O8" s="15"/>
      <c r="P8" s="77"/>
      <c r="Q8" s="79"/>
      <c r="R8" s="79"/>
      <c r="S8" s="79"/>
      <c r="T8" s="79"/>
      <c r="U8" s="79"/>
      <c r="V8" s="79"/>
      <c r="W8" s="79"/>
      <c r="X8" s="7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5">
      <c r="A9" s="13" t="str">
        <f>RSI!A9</f>
        <v>Allied Capital *</v>
      </c>
      <c r="B9" s="13" t="str">
        <f>RSI!B9</f>
        <v>ALD</v>
      </c>
      <c r="C9" s="92">
        <f>IF(RSI!U9&lt;5,-50,IF(RSI!U9&lt;15,300,IF(RSI!U9&lt;17,250,IF(RSI!U9&lt;20,200,IF(RSI!U9&lt;25,100,IF(RSI!U9&lt;30,25,-300))))))</f>
        <v>300</v>
      </c>
      <c r="D9" s="93">
        <f>RSI!W9*10000</f>
        <v>792.0791603707015</v>
      </c>
      <c r="E9" s="92">
        <f>IF(RSI!S9="UP",500,IF(RSI!S9="EVEN",300,IF(RSI!S9="DOWN",-500)))</f>
        <v>500</v>
      </c>
      <c r="F9" s="92">
        <f>IF(RSI!T9="UP",500,IF(RSI!T9="EVEN",250,IF(RSI!T9="DOWN",-1000,0)))</f>
        <v>-1000</v>
      </c>
      <c r="G9" s="92">
        <f>IF(RSI!M9="Buy",1000,IF(RSI!M9="Hold",300,-1000))</f>
        <v>300</v>
      </c>
      <c r="H9" s="93">
        <f>IF(RSI!N9&gt;3,RSI!N9*50,IF(RSI!N9&gt;2,RSI!N9*20,IF(RSI!N9&gt;1,RSI!N9*10,-200)))</f>
        <v>51.170077323913574</v>
      </c>
      <c r="I9" s="93">
        <f>IF(RSI!O9&gt;=110,RSI!O9*-3,IF(RSI!O9&gt;=100,10000/(RSI!O9+5),IF(RSI!O9&gt;=80,300,IF(RSI!O9&gt;=70,100,RSI!O9*5))))</f>
        <v>283.8982963562012</v>
      </c>
      <c r="J9" s="93">
        <f>RSI!P9*50</f>
        <v>991.871166229248</v>
      </c>
      <c r="K9" s="143">
        <f>IF(RSI!Q9&gt;64,RSI!Q9*25,IF(RSI!Q9&gt;54,RSI!Q9*20,RSI!Q9*10))</f>
        <v>539</v>
      </c>
      <c r="L9" s="143">
        <f>RSI!R9*100</f>
        <v>1900</v>
      </c>
      <c r="M9" s="76">
        <f>IF(RSI!X9&gt;=7.9,RSI!X9*150+500,IF(RSI!X9&gt;=6.8,RSI!X9*100+300,IF(RSI!X9&gt;=5.3,RSI!X9*50+100,RSI!X9*-200)))</f>
        <v>-320.0000047683716</v>
      </c>
      <c r="N9" s="14">
        <f>SUM(C9:L9)+M9</f>
        <v>4338.018695511693</v>
      </c>
      <c r="O9" s="15"/>
      <c r="P9" s="77"/>
      <c r="Q9" s="79"/>
      <c r="R9" s="79"/>
      <c r="S9" s="79"/>
      <c r="T9" s="79"/>
      <c r="U9" s="79"/>
      <c r="V9" s="79"/>
      <c r="W9" s="79"/>
      <c r="X9" s="7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">
      <c r="A10" s="13" t="str">
        <f>RSI!A10</f>
        <v>American Int'l Group</v>
      </c>
      <c r="B10" s="13" t="str">
        <f>RSI!B10</f>
        <v>AIG</v>
      </c>
      <c r="C10" s="92">
        <f>IF(RSI!U10&lt;5,-50,IF(RSI!U10&lt;15,300,IF(RSI!U10&lt;17,250,IF(RSI!U10&lt;20,200,IF(RSI!U10&lt;25,100,IF(RSI!U10&lt;30,25,-300))))))</f>
        <v>300</v>
      </c>
      <c r="D10" s="93">
        <f>RSI!W10*10000</f>
        <v>89.37882442879267</v>
      </c>
      <c r="E10" s="92">
        <f>IF(RSI!S10="UP",500,IF(RSI!S10="EVEN",300,IF(RSI!S10="DOWN",-500)))</f>
        <v>300</v>
      </c>
      <c r="F10" s="92">
        <f>IF(RSI!T10="UP",500,IF(RSI!T10="EVEN",250,IF(RSI!T10="DOWN",-1000,0)))</f>
        <v>250</v>
      </c>
      <c r="G10" s="92">
        <f>IF(RSI!M10="Buy",1000,IF(RSI!M10="Hold",300,-1000))</f>
        <v>300</v>
      </c>
      <c r="H10" s="93">
        <f>IF(RSI!N10&gt;3,RSI!N10*50,IF(RSI!N10&gt;2,RSI!N10*20,IF(RSI!N10&gt;1,RSI!N10*10,-200)))</f>
        <v>19.540177583694458</v>
      </c>
      <c r="I10" s="93">
        <f>IF(RSI!O10&gt;=110,RSI!O10*-3,IF(RSI!O10&gt;=100,10000/(RSI!O10+5),IF(RSI!O10&gt;=80,300,IF(RSI!O10&gt;=70,100,RSI!O10*5))))</f>
        <v>291.0156059265137</v>
      </c>
      <c r="J10" s="93">
        <f>RSI!P10*50</f>
        <v>532.6766967773438</v>
      </c>
      <c r="K10" s="143">
        <f>IF(RSI!Q10&gt;64,RSI!Q10*25,IF(RSI!Q10&gt;54,RSI!Q10*20,RSI!Q10*10))</f>
        <v>1642.5</v>
      </c>
      <c r="L10" s="143">
        <f>RSI!R10*100</f>
        <v>2530</v>
      </c>
      <c r="M10" s="76">
        <f>IF(RSI!X10&gt;=7.9,RSI!X10*150+500,IF(RSI!X10&gt;=6.8,RSI!X10*100+300,IF(RSI!X10&gt;=5.3,RSI!X10*50+100,RSI!X10*-200)))</f>
        <v>-519.9999809265137</v>
      </c>
      <c r="N10" s="14">
        <f>SUM(C10:L10)+M10</f>
        <v>5735.111323789831</v>
      </c>
      <c r="O10" s="15"/>
      <c r="P10" s="77"/>
      <c r="Q10" s="79"/>
      <c r="R10" s="79"/>
      <c r="S10" s="79"/>
      <c r="T10" s="79"/>
      <c r="U10" s="79"/>
      <c r="V10" s="79"/>
      <c r="W10" s="79"/>
      <c r="X10" s="7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5">
      <c r="A11" s="13" t="str">
        <f>RSI!A11</f>
        <v>Amgen</v>
      </c>
      <c r="B11" s="13" t="str">
        <f>RSI!B11</f>
        <v>AMGN</v>
      </c>
      <c r="C11" s="92">
        <f>IF(RSI!U11&lt;5,-50,IF(RSI!U11&lt;15,300,IF(RSI!U11&lt;17,250,IF(RSI!U11&lt;20,200,IF(RSI!U11&lt;25,100,IF(RSI!U11&lt;30,25,-300))))))</f>
        <v>25</v>
      </c>
      <c r="D11" s="93">
        <f>RSI!W11*10000</f>
        <v>0</v>
      </c>
      <c r="E11" s="92">
        <f>IF(RSI!S11="UP",500,IF(RSI!S11="EVEN",300,IF(RSI!S11="DOWN",-500)))</f>
        <v>-500</v>
      </c>
      <c r="F11" s="92">
        <f>IF(RSI!T11="UP",500,IF(RSI!T11="EVEN",250,IF(RSI!T11="DOWN",-1000,0)))</f>
        <v>-1000</v>
      </c>
      <c r="G11" s="92">
        <f>IF(RSI!M11="Buy",1000,IF(RSI!M11="Hold",300,-1000))</f>
        <v>300</v>
      </c>
      <c r="H11" s="93">
        <f>IF(RSI!N11&gt;3,RSI!N11*50,IF(RSI!N11&gt;2,RSI!N11*20,IF(RSI!N11&gt;1,RSI!N11*10,-200)))</f>
        <v>16.20481848716736</v>
      </c>
      <c r="I11" s="93">
        <f>IF(RSI!O11&gt;=110,RSI!O11*-3,IF(RSI!O11&gt;=100,10000/(RSI!O11+5),IF(RSI!O11&gt;=80,300,IF(RSI!O11&gt;=70,100,RSI!O11*5))))</f>
        <v>345.6057357788086</v>
      </c>
      <c r="J11" s="93">
        <f>RSI!P11*50</f>
        <v>649.1374969482422</v>
      </c>
      <c r="K11" s="143">
        <f>IF(RSI!Q11&gt;64,RSI!Q11*25,IF(RSI!Q11&gt;54,RSI!Q11*20,RSI!Q11*10))</f>
        <v>1955</v>
      </c>
      <c r="L11" s="143">
        <f>RSI!R11*100</f>
        <v>1430</v>
      </c>
      <c r="M11" s="76">
        <f>IF(RSI!X11&gt;=7.9,RSI!X11*150+500,IF(RSI!X11&gt;=6.8,RSI!X11*100+300,IF(RSI!X11&gt;=5.3,RSI!X11*50+100,RSI!X11*-200)))</f>
        <v>-640.0000095367432</v>
      </c>
      <c r="N11" s="14">
        <f>SUM(C11:L11)+M11</f>
        <v>2580.948041677475</v>
      </c>
      <c r="O11" s="15"/>
      <c r="P11" s="77"/>
      <c r="Q11" s="79"/>
      <c r="R11" s="79"/>
      <c r="S11" s="79"/>
      <c r="T11" s="79"/>
      <c r="U11" s="79"/>
      <c r="V11" s="79"/>
      <c r="W11" s="79"/>
      <c r="X11" s="7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5">
      <c r="A12" s="13" t="str">
        <f>RSI!A12</f>
        <v>Apollo Group</v>
      </c>
      <c r="B12" s="13" t="str">
        <f>RSI!B12</f>
        <v>APOL</v>
      </c>
      <c r="C12" s="92">
        <f>IF(RSI!U12&lt;5,-50,IF(RSI!U12&lt;15,300,IF(RSI!U12&lt;17,250,IF(RSI!U12&lt;20,200,IF(RSI!U12&lt;25,100,IF(RSI!U12&lt;30,25,-300))))))</f>
        <v>25</v>
      </c>
      <c r="D12" s="93">
        <f>RSI!W12*10000</f>
        <v>0</v>
      </c>
      <c r="E12" s="92">
        <f>IF(RSI!S12="UP",500,IF(RSI!S12="EVEN",300,IF(RSI!S12="DOWN",-500)))</f>
        <v>500</v>
      </c>
      <c r="F12" s="92">
        <f>IF(RSI!T12="UP",500,IF(RSI!T12="EVEN",250,IF(RSI!T12="DOWN",-1000,0)))</f>
        <v>500</v>
      </c>
      <c r="G12" s="92">
        <f>IF(RSI!M12="Buy",1000,IF(RSI!M12="Hold",300,-1000))</f>
        <v>300</v>
      </c>
      <c r="H12" s="93">
        <f>IF(RSI!N12&gt;3,RSI!N12*50,IF(RSI!N12&gt;2,RSI!N12*20,IF(RSI!N12&gt;1,RSI!N12*10,-200)))</f>
        <v>11.79712176322937</v>
      </c>
      <c r="I12" s="93">
        <f>IF(RSI!O12&gt;=110,RSI!O12*-3,IF(RSI!O12&gt;=100,10000/(RSI!O12+5),IF(RSI!O12&gt;=80,300,IF(RSI!O12&gt;=70,100,RSI!O12*5))))</f>
        <v>100</v>
      </c>
      <c r="J12" s="93">
        <f>RSI!P12*50</f>
        <v>399.629545211792</v>
      </c>
      <c r="K12" s="143">
        <f>IF(RSI!Q12&gt;64,RSI!Q12*25,IF(RSI!Q12&gt;54,RSI!Q12*20,RSI!Q12*10))</f>
        <v>1947.5000000000002</v>
      </c>
      <c r="L12" s="143">
        <f>RSI!R12*100</f>
        <v>1490</v>
      </c>
      <c r="M12" s="76">
        <f>IF(RSI!X12&gt;=7.9,RSI!X12*150+500,IF(RSI!X12&gt;=6.8,RSI!X12*100+300,IF(RSI!X12&gt;=5.3,RSI!X12*50+100,RSI!X12*-200)))</f>
        <v>980.0000190734863</v>
      </c>
      <c r="N12" s="14">
        <f>SUM(C12:L12)+M12</f>
        <v>6253.926686048508</v>
      </c>
      <c r="O12" s="15"/>
      <c r="P12" s="77"/>
      <c r="Q12" s="79"/>
      <c r="R12" s="79"/>
      <c r="S12" s="79"/>
      <c r="T12" s="79"/>
      <c r="U12" s="79"/>
      <c r="V12" s="79"/>
      <c r="W12" s="79"/>
      <c r="X12" s="79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5">
      <c r="A13" s="13" t="str">
        <f>RSI!A13</f>
        <v>Automatic Data</v>
      </c>
      <c r="B13" s="13" t="str">
        <f>RSI!B13</f>
        <v>ADP</v>
      </c>
      <c r="C13" s="92">
        <f>IF(RSI!U13&lt;5,-50,IF(RSI!U13&lt;15,300,IF(RSI!U13&lt;17,250,IF(RSI!U13&lt;20,200,IF(RSI!U13&lt;25,100,IF(RSI!U13&lt;30,25,-300))))))</f>
        <v>25</v>
      </c>
      <c r="D13" s="93">
        <f>RSI!W13*10000</f>
        <v>130.22474203320397</v>
      </c>
      <c r="E13" s="92">
        <f>IF(RSI!S13="UP",500,IF(RSI!S13="EVEN",300,IF(RSI!S13="DOWN",-500)))</f>
        <v>-500</v>
      </c>
      <c r="F13" s="92">
        <f>IF(RSI!T13="UP",500,IF(RSI!T13="EVEN",250,IF(RSI!T13="DOWN",-1000,0)))</f>
        <v>-1000</v>
      </c>
      <c r="G13" s="92">
        <f>IF(RSI!M13="Buy",1000,IF(RSI!M13="Hold",300,-1000))</f>
        <v>300</v>
      </c>
      <c r="H13" s="93">
        <f>IF(RSI!N13&gt;3,RSI!N13*50,IF(RSI!N13&gt;2,RSI!N13*20,IF(RSI!N13&gt;1,RSI!N13*10,-200)))</f>
        <v>12.357463836669922</v>
      </c>
      <c r="I13" s="93">
        <f>IF(RSI!O13&gt;=110,RSI!O13*-3,IF(RSI!O13&gt;=100,10000/(RSI!O13+5),IF(RSI!O13&gt;=80,300,IF(RSI!O13&gt;=70,100,RSI!O13*5))))</f>
        <v>300</v>
      </c>
      <c r="J13" s="93">
        <f>RSI!P13*50</f>
        <v>409.60235595703125</v>
      </c>
      <c r="K13" s="143">
        <f>IF(RSI!Q13&gt;64,RSI!Q13*25,IF(RSI!Q13&gt;54,RSI!Q13*20,RSI!Q13*10))</f>
        <v>1800</v>
      </c>
      <c r="L13" s="143">
        <f>RSI!R13*100</f>
        <v>1080</v>
      </c>
      <c r="M13" s="76">
        <f>IF(RSI!X13&gt;=7.9,RSI!X13*150+500,IF(RSI!X13&gt;=6.8,RSI!X13*100+300,IF(RSI!X13&gt;=5.3,RSI!X13*50+100,RSI!X13*-200)))</f>
        <v>-320.0000047683716</v>
      </c>
      <c r="N13" s="14">
        <f>SUM(C13:L13)+M13</f>
        <v>2237.1845570585338</v>
      </c>
      <c r="O13" s="15"/>
      <c r="P13" s="77"/>
      <c r="Q13" s="79"/>
      <c r="R13" s="79"/>
      <c r="S13" s="79"/>
      <c r="T13" s="79"/>
      <c r="U13" s="79"/>
      <c r="V13" s="79"/>
      <c r="W13" s="79"/>
      <c r="X13" s="79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5">
      <c r="A14" s="13" t="str">
        <f>RSI!A14</f>
        <v>Applied Materials</v>
      </c>
      <c r="B14" s="13" t="str">
        <f>RSI!B14</f>
        <v>AMAT</v>
      </c>
      <c r="C14" s="92">
        <f>IF(RSI!U14&lt;5,-50,IF(RSI!U14&lt;15,300,IF(RSI!U14&lt;17,250,IF(RSI!U14&lt;20,200,IF(RSI!U14&lt;25,100,IF(RSI!U14&lt;30,25,-300))))))</f>
        <v>25</v>
      </c>
      <c r="D14" s="93">
        <f>RSI!W14*10000</f>
        <v>69.60556781376798</v>
      </c>
      <c r="E14" s="92">
        <f>IF(RSI!S14="UP",500,IF(RSI!S14="EVEN",300,IF(RSI!S14="DOWN",-500)))</f>
        <v>500</v>
      </c>
      <c r="F14" s="92">
        <f>IF(RSI!T14="UP",500,IF(RSI!T14="EVEN",250,IF(RSI!T14="DOWN",-1000,0)))</f>
        <v>0</v>
      </c>
      <c r="G14" s="92">
        <f>IF(RSI!M14="Buy",1000,IF(RSI!M14="Hold",300,-1000))</f>
        <v>300</v>
      </c>
      <c r="H14" s="93">
        <f>IF(RSI!N14&gt;3,RSI!N14*50,IF(RSI!N14&gt;2,RSI!N14*20,IF(RSI!N14&gt;1,RSI!N14*10,-200)))</f>
        <v>-200</v>
      </c>
      <c r="I14" s="93">
        <f>IF(RSI!O14&gt;=110,RSI!O14*-3,IF(RSI!O14&gt;=100,10000/(RSI!O14+5),IF(RSI!O14&gt;=80,300,IF(RSI!O14&gt;=70,100,RSI!O14*5))))</f>
        <v>93.11815673336231</v>
      </c>
      <c r="J14" s="93">
        <f>RSI!P14*50</f>
        <v>324.084734916687</v>
      </c>
      <c r="K14" s="143">
        <f>IF(RSI!Q14&gt;64,RSI!Q14*25,IF(RSI!Q14&gt;54,RSI!Q14*20,RSI!Q14*10))</f>
        <v>1620</v>
      </c>
      <c r="L14" s="143">
        <f>RSI!R14*100</f>
        <v>1590</v>
      </c>
      <c r="M14" s="76">
        <f>IF(RSI!X14&gt;=7.9,RSI!X14*150+500,IF(RSI!X14&gt;=6.8,RSI!X14*100+300,IF(RSI!X14&gt;=5.3,RSI!X14*50+100,RSI!X14*-200)))</f>
        <v>-220.00000476837158</v>
      </c>
      <c r="N14" s="14">
        <f>SUM(C14:L14)+M14</f>
        <v>4101.808454695445</v>
      </c>
      <c r="O14" s="15"/>
      <c r="P14" s="77"/>
      <c r="Q14" s="79"/>
      <c r="R14" s="79"/>
      <c r="S14" s="79"/>
      <c r="T14" s="79"/>
      <c r="U14" s="79"/>
      <c r="V14" s="79"/>
      <c r="W14" s="79"/>
      <c r="X14" s="79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5">
      <c r="A15" s="13" t="str">
        <f>RSI!A15</f>
        <v>Bank of America</v>
      </c>
      <c r="B15" s="13" t="str">
        <f>RSI!B15</f>
        <v>BAC</v>
      </c>
      <c r="C15" s="92">
        <f>IF(RSI!U15&lt;5,-50,IF(RSI!U15&lt;15,300,IF(RSI!U15&lt;17,250,IF(RSI!U15&lt;20,200,IF(RSI!U15&lt;25,100,IF(RSI!U15&lt;30,25,-300))))))</f>
        <v>300</v>
      </c>
      <c r="D15" s="93">
        <f>RSI!W15*10000</f>
        <v>439.2708222319189</v>
      </c>
      <c r="E15" s="92">
        <f>IF(RSI!S15="UP",500,IF(RSI!S15="EVEN",300,IF(RSI!S15="DOWN",-500)))</f>
        <v>500</v>
      </c>
      <c r="F15" s="92">
        <f>IF(RSI!T15="UP",500,IF(RSI!T15="EVEN",250,IF(RSI!T15="DOWN",-1000,0)))</f>
        <v>-1000</v>
      </c>
      <c r="G15" s="92">
        <f>IF(RSI!M15="Buy",1000,IF(RSI!M15="Hold",300,-1000))</f>
        <v>300</v>
      </c>
      <c r="H15" s="93">
        <f>IF(RSI!N15&gt;3,RSI!N15*50,IF(RSI!N15&gt;2,RSI!N15*20,IF(RSI!N15&gt;1,RSI!N15*10,-200)))</f>
        <v>15.809273719787598</v>
      </c>
      <c r="I15" s="93">
        <f>IF(RSI!O15&gt;=110,RSI!O15*-3,IF(RSI!O15&gt;=100,10000/(RSI!O15+5),IF(RSI!O15&gt;=80,300,IF(RSI!O15&gt;=70,100,RSI!O15*5))))</f>
        <v>300</v>
      </c>
      <c r="J15" s="93">
        <f>RSI!P15*50</f>
        <v>543.3942794799805</v>
      </c>
      <c r="K15" s="143">
        <f>IF(RSI!Q15&gt;64,RSI!Q15*25,IF(RSI!Q15&gt;54,RSI!Q15*20,RSI!Q15*10))</f>
        <v>1762.5</v>
      </c>
      <c r="L15" s="143">
        <f>RSI!R15*100</f>
        <v>1370</v>
      </c>
      <c r="M15" s="76">
        <f>IF(RSI!X15&gt;=7.9,RSI!X15*150+500,IF(RSI!X15&gt;=6.8,RSI!X15*100+300,IF(RSI!X15&gt;=5.3,RSI!X15*50+100,RSI!X15*-200)))</f>
        <v>365.00000953674316</v>
      </c>
      <c r="N15" s="14">
        <f>SUM(C15:L15)+M15</f>
        <v>4895.97438496843</v>
      </c>
      <c r="O15" s="15"/>
      <c r="P15" s="77"/>
      <c r="Q15" s="79"/>
      <c r="R15" s="79"/>
      <c r="S15" s="79"/>
      <c r="T15" s="79"/>
      <c r="U15" s="79"/>
      <c r="V15" s="79"/>
      <c r="W15" s="79"/>
      <c r="X15" s="79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5">
      <c r="A16" s="13" t="str">
        <f>RSI!A16</f>
        <v>BP</v>
      </c>
      <c r="B16" s="13" t="str">
        <f>RSI!B16</f>
        <v>BP</v>
      </c>
      <c r="C16" s="92">
        <f>IF(RSI!U16&lt;5,-50,IF(RSI!U16&lt;15,300,IF(RSI!U16&lt;17,250,IF(RSI!U16&lt;20,200,IF(RSI!U16&lt;25,100,IF(RSI!U16&lt;30,25,-300))))))</f>
        <v>300</v>
      </c>
      <c r="D16" s="93">
        <f>RSI!W16*10000</f>
        <v>314.9570868100764</v>
      </c>
      <c r="E16" s="92">
        <f>IF(RSI!S16="UP",500,IF(RSI!S16="EVEN",300,IF(RSI!S16="DOWN",-500)))</f>
        <v>300</v>
      </c>
      <c r="F16" s="92">
        <f>IF(RSI!T16="UP",500,IF(RSI!T16="EVEN",250,IF(RSI!T16="DOWN",-1000,0)))</f>
        <v>500</v>
      </c>
      <c r="G16" s="92">
        <f>IF(RSI!M16="Buy",1000,IF(RSI!M16="Hold",300,-1000))</f>
        <v>300</v>
      </c>
      <c r="H16" s="93">
        <f>IF(RSI!N16&gt;3,RSI!N16*50,IF(RSI!N16&gt;2,RSI!N16*20,IF(RSI!N16&gt;1,RSI!N16*10,-200)))</f>
        <v>19.71323847770691</v>
      </c>
      <c r="I16" s="93">
        <f>IF(RSI!O16&gt;=110,RSI!O16*-3,IF(RSI!O16&gt;=100,10000/(RSI!O16+5),IF(RSI!O16&gt;=80,300,IF(RSI!O16&gt;=70,100,RSI!O16*5))))</f>
        <v>285.71428298950195</v>
      </c>
      <c r="J16" s="93">
        <f>RSI!P16*50</f>
        <v>651.0201930999756</v>
      </c>
      <c r="K16" s="143">
        <f>IF(RSI!Q16&gt;64,RSI!Q16*25,IF(RSI!Q16&gt;54,RSI!Q16*20,RSI!Q16*10))</f>
        <v>1096</v>
      </c>
      <c r="L16" s="143">
        <f>RSI!R16*100</f>
        <v>730</v>
      </c>
      <c r="M16" s="76">
        <f>IF(RSI!X16&gt;=7.9,RSI!X16*150+500,IF(RSI!X16&gt;=6.8,RSI!X16*100+300,IF(RSI!X16&gt;=5.3,RSI!X16*50+100,RSI!X16*-200)))</f>
        <v>-519.9999809265137</v>
      </c>
      <c r="N16" s="14">
        <f>SUM(C16:L16)+M16</f>
        <v>3977.404820450747</v>
      </c>
      <c r="O16" s="15"/>
      <c r="P16" s="77"/>
      <c r="Q16" s="79"/>
      <c r="R16" s="79"/>
      <c r="S16" s="79"/>
      <c r="T16" s="79"/>
      <c r="U16" s="79"/>
      <c r="V16" s="79"/>
      <c r="W16" s="79"/>
      <c r="X16" s="79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5">
      <c r="A17" s="13" t="str">
        <f>RSI!A17</f>
        <v>Barr Pharmaceuticals</v>
      </c>
      <c r="B17" s="13" t="str">
        <f>RSI!B17</f>
        <v>BRL</v>
      </c>
      <c r="C17" s="92">
        <f>IF(RSI!U17&lt;5,-50,IF(RSI!U17&lt;15,300,IF(RSI!U17&lt;17,250,IF(RSI!U17&lt;20,200,IF(RSI!U17&lt;25,100,IF(RSI!U17&lt;30,25,-300))))))</f>
        <v>100</v>
      </c>
      <c r="D17" s="93">
        <f>RSI!W17*10000</f>
        <v>0</v>
      </c>
      <c r="E17" s="92">
        <f>IF(RSI!S17="UP",500,IF(RSI!S17="EVEN",300,IF(RSI!S17="DOWN",-500)))</f>
        <v>500</v>
      </c>
      <c r="F17" s="92">
        <f>IF(RSI!T17="UP",500,IF(RSI!T17="EVEN",250,IF(RSI!T17="DOWN",-1000,0)))</f>
        <v>-1000</v>
      </c>
      <c r="G17" s="92">
        <f>IF(RSI!M17="Buy",1000,IF(RSI!M17="Hold",300,-1000))</f>
        <v>300</v>
      </c>
      <c r="H17" s="93">
        <f>IF(RSI!N17&gt;3,RSI!N17*50,IF(RSI!N17&gt;2,RSI!N17*20,IF(RSI!N17&gt;1,RSI!N17*10,-200)))</f>
        <v>18.249027729034424</v>
      </c>
      <c r="I17" s="93">
        <f>IF(RSI!O17&gt;=110,RSI!O17*-3,IF(RSI!O17&gt;=100,10000/(RSI!O17+5),IF(RSI!O17&gt;=80,300,IF(RSI!O17&gt;=70,100,RSI!O17*5))))</f>
        <v>300</v>
      </c>
      <c r="J17" s="93">
        <f>RSI!P17*50</f>
        <v>638.804292678833</v>
      </c>
      <c r="K17" s="143">
        <f>IF(RSI!Q17&gt;64,RSI!Q17*25,IF(RSI!Q17&gt;54,RSI!Q17*20,RSI!Q17*10))</f>
        <v>1680</v>
      </c>
      <c r="L17" s="143">
        <f>RSI!R17*100</f>
        <v>1110</v>
      </c>
      <c r="M17" s="76">
        <f>IF(RSI!X17&gt;=7.9,RSI!X17*150+500,IF(RSI!X17&gt;=6.8,RSI!X17*100+300,IF(RSI!X17&gt;=5.3,RSI!X17*50+100,RSI!X17*-200)))</f>
        <v>-320.0000047683716</v>
      </c>
      <c r="N17" s="14">
        <f>SUM(C17:L17)+M17</f>
        <v>3327.053315639496</v>
      </c>
      <c r="O17" s="15"/>
      <c r="P17" s="77"/>
      <c r="Q17" s="79"/>
      <c r="R17" s="79"/>
      <c r="S17" s="79"/>
      <c r="T17" s="79"/>
      <c r="U17" s="79"/>
      <c r="V17" s="79"/>
      <c r="W17" s="79"/>
      <c r="X17" s="79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5">
      <c r="A18" s="13" t="str">
        <f>RSI!A18</f>
        <v>Beazer Homes</v>
      </c>
      <c r="B18" s="13" t="str">
        <f>RSI!B18</f>
        <v>BZH</v>
      </c>
      <c r="C18" s="92">
        <f>IF(RSI!U18&lt;5,-50,IF(RSI!U18&lt;15,300,IF(RSI!U18&lt;17,250,IF(RSI!U18&lt;20,200,IF(RSI!U18&lt;25,100,IF(RSI!U18&lt;30,25,-300))))))</f>
        <v>300</v>
      </c>
      <c r="D18" s="93">
        <f>RSI!W18*10000</f>
        <v>58.17335566220113</v>
      </c>
      <c r="E18" s="92">
        <f>IF(RSI!S18="UP",500,IF(RSI!S18="EVEN",300,IF(RSI!S18="DOWN",-500)))</f>
        <v>500</v>
      </c>
      <c r="F18" s="92">
        <f>IF(RSI!T18="UP",500,IF(RSI!T18="EVEN",250,IF(RSI!T18="DOWN",-1000,0)))</f>
        <v>500</v>
      </c>
      <c r="G18" s="92">
        <f>IF(RSI!M18="Buy",1000,IF(RSI!M18="Hold",300,-1000))</f>
        <v>300</v>
      </c>
      <c r="H18" s="93">
        <f>IF(RSI!N18&gt;3,RSI!N18*50,IF(RSI!N18&gt;2,RSI!N18*20,IF(RSI!N18&gt;1,RSI!N18*10,-200)))</f>
        <v>11.202360391616821</v>
      </c>
      <c r="I18" s="93">
        <f>IF(RSI!O18&gt;=110,RSI!O18*-3,IF(RSI!O18&gt;=100,10000/(RSI!O18+5),IF(RSI!O18&gt;=80,300,IF(RSI!O18&gt;=70,100,RSI!O18*5))))</f>
        <v>-385.7142791748047</v>
      </c>
      <c r="J18" s="93">
        <f>RSI!P18*50</f>
        <v>497.62721061706543</v>
      </c>
      <c r="K18" s="143">
        <f>IF(RSI!Q18&gt;64,RSI!Q18*25,IF(RSI!Q18&gt;54,RSI!Q18*20,RSI!Q18*10))</f>
        <v>1639.9999999999998</v>
      </c>
      <c r="L18" s="143">
        <f>RSI!R18*100</f>
        <v>869.9999999999999</v>
      </c>
      <c r="M18" s="76">
        <f>IF(RSI!X18&gt;=7.9,RSI!X18*150+500,IF(RSI!X18&gt;=6.8,RSI!X18*100+300,IF(RSI!X18&gt;=5.3,RSI!X18*50+100,RSI!X18*-200)))</f>
        <v>1925</v>
      </c>
      <c r="N18" s="14">
        <f>SUM(C18:L18)+M18</f>
        <v>6216.288647496079</v>
      </c>
      <c r="O18" s="15"/>
      <c r="P18" s="77"/>
      <c r="Q18" s="79"/>
      <c r="R18" s="79"/>
      <c r="S18" s="79"/>
      <c r="T18" s="79"/>
      <c r="U18" s="79"/>
      <c r="V18" s="79"/>
      <c r="W18" s="79"/>
      <c r="X18" s="79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5">
      <c r="A19" s="13" t="str">
        <f>RSI!A19</f>
        <v>Bed Bath, &amp; Beyond **</v>
      </c>
      <c r="B19" s="13" t="str">
        <f>RSI!B19</f>
        <v>BBBY</v>
      </c>
      <c r="C19" s="92">
        <f>IF(RSI!U19&lt;5,-50,IF(RSI!U19&lt;15,300,IF(RSI!U19&lt;17,250,IF(RSI!U19&lt;20,200,IF(RSI!U19&lt;25,100,IF(RSI!U19&lt;30,25,-300))))))</f>
        <v>100</v>
      </c>
      <c r="D19" s="93">
        <f>RSI!W19*10000</f>
        <v>0</v>
      </c>
      <c r="E19" s="92">
        <f>IF(RSI!S19="UP",500,IF(RSI!S19="EVEN",300,IF(RSI!S19="DOWN",-500)))</f>
        <v>500</v>
      </c>
      <c r="F19" s="92">
        <f>IF(RSI!T19="UP",500,IF(RSI!T19="EVEN",250,IF(RSI!T19="DOWN",-1000,0)))</f>
        <v>500</v>
      </c>
      <c r="G19" s="92">
        <f>IF(RSI!M19="Buy",1000,IF(RSI!M19="Hold",300,-1000))</f>
        <v>300</v>
      </c>
      <c r="H19" s="93">
        <f>IF(RSI!N19&gt;3,RSI!N19*50,IF(RSI!N19&gt;2,RSI!N19*20,IF(RSI!N19&gt;1,RSI!N19*10,-200)))</f>
        <v>59.617366790771484</v>
      </c>
      <c r="I19" s="93">
        <f>IF(RSI!O19&gt;=110,RSI!O19*-3,IF(RSI!O19&gt;=100,10000/(RSI!O19+5),IF(RSI!O19&gt;=80,300,IF(RSI!O19&gt;=70,100,RSI!O19*5))))</f>
        <v>100</v>
      </c>
      <c r="J19" s="93">
        <f>RSI!P19*50</f>
        <v>719.111156463623</v>
      </c>
      <c r="K19" s="143">
        <f>IF(RSI!Q19&gt;64,RSI!Q19*25,IF(RSI!Q19&gt;54,RSI!Q19*20,RSI!Q19*10))</f>
        <v>2295</v>
      </c>
      <c r="L19" s="143">
        <f>RSI!R19*100</f>
        <v>1720</v>
      </c>
      <c r="M19" s="76">
        <f>IF(RSI!X19&gt;=7.9,RSI!X19*150+500,IF(RSI!X19&gt;=6.8,RSI!X19*100+300,IF(RSI!X19&gt;=5.3,RSI!X19*50+100,RSI!X19*-200)))</f>
        <v>980.0000190734863</v>
      </c>
      <c r="N19" s="14">
        <f>SUM(C19:L19)+M19</f>
        <v>7273.728542327881</v>
      </c>
      <c r="O19" s="15"/>
      <c r="P19" s="77"/>
      <c r="Q19" s="79"/>
      <c r="R19" s="79"/>
      <c r="S19" s="79"/>
      <c r="T19" s="79"/>
      <c r="U19" s="79"/>
      <c r="V19" s="79"/>
      <c r="W19" s="79"/>
      <c r="X19" s="79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5">
      <c r="A20" s="13" t="str">
        <f>RSI!A20</f>
        <v>Biomet **</v>
      </c>
      <c r="B20" s="13" t="str">
        <f>RSI!B20</f>
        <v>BMET</v>
      </c>
      <c r="C20" s="92">
        <f>IF(RSI!U20&lt;5,-50,IF(RSI!U20&lt;15,300,IF(RSI!U20&lt;17,250,IF(RSI!U20&lt;20,200,IF(RSI!U20&lt;25,100,IF(RSI!U20&lt;30,25,-300))))))</f>
        <v>100</v>
      </c>
      <c r="D20" s="93">
        <f>RSI!W20*10000</f>
        <v>67.33099725512352</v>
      </c>
      <c r="E20" s="92">
        <f>IF(RSI!S20="UP",500,IF(RSI!S20="EVEN",300,IF(RSI!S20="DOWN",-500)))</f>
        <v>300</v>
      </c>
      <c r="F20" s="92">
        <f>IF(RSI!T20="UP",500,IF(RSI!T20="EVEN",250,IF(RSI!T20="DOWN",-1000,0)))</f>
        <v>500</v>
      </c>
      <c r="G20" s="92">
        <f>IF(RSI!M20="Buy",1000,IF(RSI!M20="Hold",300,-1000))</f>
        <v>300</v>
      </c>
      <c r="H20" s="93">
        <f>IF(RSI!N20&gt;3,RSI!N20*50,IF(RSI!N20&gt;2,RSI!N20*20,IF(RSI!N20&gt;1,RSI!N20*10,-200)))</f>
        <v>50.62548637390137</v>
      </c>
      <c r="I20" s="93">
        <f>IF(RSI!O20&gt;=110,RSI!O20*-3,IF(RSI!O20&gt;=100,10000/(RSI!O20+5),IF(RSI!O20&gt;=80,300,IF(RSI!O20&gt;=70,100,RSI!O20*5))))</f>
        <v>300</v>
      </c>
      <c r="J20" s="93">
        <f>RSI!P20*50</f>
        <v>680.5246353149414</v>
      </c>
      <c r="K20" s="143">
        <f>IF(RSI!Q20&gt;64,RSI!Q20*25,IF(RSI!Q20&gt;54,RSI!Q20*20,RSI!Q20*10))</f>
        <v>1820</v>
      </c>
      <c r="L20" s="143">
        <f>RSI!R20*100</f>
        <v>1560</v>
      </c>
      <c r="M20" s="76">
        <f>IF(RSI!X20&gt;=7.9,RSI!X20*150+500,IF(RSI!X20&gt;=6.8,RSI!X20*100+300,IF(RSI!X20&gt;=5.3,RSI!X20*50+100,RSI!X20*-200)))</f>
        <v>980.0000190734863</v>
      </c>
      <c r="N20" s="14">
        <f>SUM(C20:L20)+M20</f>
        <v>6658.481138017452</v>
      </c>
      <c r="O20" s="15"/>
      <c r="P20" s="77"/>
      <c r="Q20" s="79"/>
      <c r="R20" s="79"/>
      <c r="S20" s="79"/>
      <c r="T20" s="79"/>
      <c r="U20" s="79"/>
      <c r="V20" s="79"/>
      <c r="W20" s="79"/>
      <c r="X20" s="79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5">
      <c r="A21" s="13" t="str">
        <f>RSI!A21</f>
        <v>Bright Horizons</v>
      </c>
      <c r="B21" s="13" t="str">
        <f>RSI!B21</f>
        <v>BFAM</v>
      </c>
      <c r="C21" s="92">
        <f>IF(RSI!U21&lt;5,-50,IF(RSI!U21&lt;15,300,IF(RSI!U21&lt;17,250,IF(RSI!U21&lt;20,200,IF(RSI!U21&lt;25,100,IF(RSI!U21&lt;30,25,-300))))))</f>
        <v>-300</v>
      </c>
      <c r="D21" s="93">
        <f>RSI!W21*10000</f>
        <v>0</v>
      </c>
      <c r="E21" s="92">
        <f>IF(RSI!S21="UP",500,IF(RSI!S21="EVEN",300,IF(RSI!S21="DOWN",-500)))</f>
        <v>500</v>
      </c>
      <c r="F21" s="92">
        <f>IF(RSI!T21="UP",500,IF(RSI!T21="EVEN",250,IF(RSI!T21="DOWN",-1000,0)))</f>
        <v>500</v>
      </c>
      <c r="G21" s="92">
        <f>IF(RSI!M21="Buy",1000,IF(RSI!M21="Hold",300,-1000))</f>
        <v>300</v>
      </c>
      <c r="H21" s="93">
        <f>IF(RSI!N21&gt;3,RSI!N21*50,IF(RSI!N21&gt;2,RSI!N21*20,IF(RSI!N21&gt;1,RSI!N21*10,-200)))</f>
        <v>11.461608409881592</v>
      </c>
      <c r="I21" s="93">
        <f>IF(RSI!O21&gt;=110,RSI!O21*-3,IF(RSI!O21&gt;=100,10000/(RSI!O21+5),IF(RSI!O21&gt;=80,300,IF(RSI!O21&gt;=70,100,RSI!O21*5))))</f>
        <v>-347.1909942626953</v>
      </c>
      <c r="J21" s="93">
        <f>RSI!P21*50</f>
        <v>531.3567161560059</v>
      </c>
      <c r="K21" s="143">
        <f>IF(RSI!Q21&gt;64,RSI!Q21*25,IF(RSI!Q21&gt;54,RSI!Q21*20,RSI!Q21*10))</f>
        <v>472</v>
      </c>
      <c r="L21" s="143">
        <f>RSI!R21*100</f>
        <v>930.0000000000001</v>
      </c>
      <c r="M21" s="76">
        <f>IF(RSI!X21&gt;=7.9,RSI!X21*150+500,IF(RSI!X21&gt;=6.8,RSI!X21*100+300,IF(RSI!X21&gt;=5.3,RSI!X21*50+100,RSI!X21*-200)))</f>
        <v>980.0000190734863</v>
      </c>
      <c r="N21" s="14">
        <f>SUM(C21:L21)+M21</f>
        <v>3577.6273493766785</v>
      </c>
      <c r="O21" s="15"/>
      <c r="P21" s="77"/>
      <c r="Q21" s="79"/>
      <c r="R21" s="79"/>
      <c r="S21" s="79"/>
      <c r="T21" s="79"/>
      <c r="U21" s="79"/>
      <c r="V21" s="79"/>
      <c r="W21" s="79"/>
      <c r="X21" s="79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5">
      <c r="A22" s="13" t="str">
        <f>RSI!A22</f>
        <v>Brinker International</v>
      </c>
      <c r="B22" s="13" t="str">
        <f>RSI!B22</f>
        <v>EAT</v>
      </c>
      <c r="C22" s="92">
        <f>IF(RSI!U22&lt;5,-50,IF(RSI!U22&lt;15,300,IF(RSI!U22&lt;17,250,IF(RSI!U22&lt;20,200,IF(RSI!U22&lt;25,100,IF(RSI!U22&lt;30,25,-300))))))</f>
        <v>200</v>
      </c>
      <c r="D22" s="93">
        <f>RSI!W22*10000</f>
        <v>0</v>
      </c>
      <c r="E22" s="92">
        <f>IF(RSI!S22="UP",500,IF(RSI!S22="EVEN",300,IF(RSI!S22="DOWN",-500)))</f>
        <v>-500</v>
      </c>
      <c r="F22" s="92">
        <f>IF(RSI!T22="UP",500,IF(RSI!T22="EVEN",250,IF(RSI!T22="DOWN",-1000,0)))</f>
        <v>250</v>
      </c>
      <c r="G22" s="92">
        <f>IF(RSI!M22="Buy",1000,IF(RSI!M22="Hold",300,-1000))</f>
        <v>300</v>
      </c>
      <c r="H22" s="93">
        <f>IF(RSI!N22&gt;3,RSI!N22*50,IF(RSI!N22&gt;2,RSI!N22*20,IF(RSI!N22&gt;1,RSI!N22*10,-200)))</f>
        <v>52.85588264465332</v>
      </c>
      <c r="I22" s="93">
        <f>IF(RSI!O22&gt;=110,RSI!O22*-3,IF(RSI!O22&gt;=100,10000/(RSI!O22+5),IF(RSI!O22&gt;=80,300,IF(RSI!O22&gt;=70,100,RSI!O22*5))))</f>
        <v>89.64780924670862</v>
      </c>
      <c r="J22" s="93">
        <f>RSI!P22*50</f>
        <v>606.2207698822021</v>
      </c>
      <c r="K22" s="143">
        <f>IF(RSI!Q22&gt;64,RSI!Q22*25,IF(RSI!Q22&gt;54,RSI!Q22*20,RSI!Q22*10))</f>
        <v>1652.4999999999998</v>
      </c>
      <c r="L22" s="143">
        <f>RSI!R22*100</f>
        <v>1440</v>
      </c>
      <c r="M22" s="76">
        <f>IF(RSI!X22&gt;=7.9,RSI!X22*150+500,IF(RSI!X22&gt;=6.8,RSI!X22*100+300,IF(RSI!X22&gt;=5.3,RSI!X22*50+100,RSI!X22*-200)))</f>
        <v>-320.0000047683716</v>
      </c>
      <c r="N22" s="14">
        <f>SUM(C22:L22)+M22</f>
        <v>3771.2244570051926</v>
      </c>
      <c r="O22" s="15"/>
      <c r="P22" s="77"/>
      <c r="Q22" s="79"/>
      <c r="R22" s="79"/>
      <c r="S22" s="79"/>
      <c r="T22" s="79"/>
      <c r="U22" s="79"/>
      <c r="V22" s="79"/>
      <c r="W22" s="79"/>
      <c r="X22" s="79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5">
      <c r="A23" s="13" t="str">
        <f>RSI!A23</f>
        <v>Brown &amp; Brown</v>
      </c>
      <c r="B23" s="13" t="str">
        <f>RSI!B23</f>
        <v>BRO</v>
      </c>
      <c r="C23" s="92">
        <f>IF(RSI!U23&lt;5,-50,IF(RSI!U23&lt;15,300,IF(RSI!U23&lt;17,250,IF(RSI!U23&lt;20,200,IF(RSI!U23&lt;25,100,IF(RSI!U23&lt;30,25,-300))))))</f>
        <v>25</v>
      </c>
      <c r="D23" s="93">
        <f>RSI!W23*10000</f>
        <v>70.17543964218675</v>
      </c>
      <c r="E23" s="92">
        <f>IF(RSI!S23="UP",500,IF(RSI!S23="EVEN",300,IF(RSI!S23="DOWN",-500)))</f>
        <v>500</v>
      </c>
      <c r="F23" s="92">
        <f>IF(RSI!T23="UP",500,IF(RSI!T23="EVEN",250,IF(RSI!T23="DOWN",-1000,0)))</f>
        <v>-1000</v>
      </c>
      <c r="G23" s="92">
        <f>IF(RSI!M23="Buy",1000,IF(RSI!M23="Hold",300,-1000))</f>
        <v>300</v>
      </c>
      <c r="H23" s="93">
        <f>IF(RSI!N23&gt;3,RSI!N23*50,IF(RSI!N23&gt;2,RSI!N23*20,IF(RSI!N23&gt;1,RSI!N23*10,-200)))</f>
        <v>10.685484409332275</v>
      </c>
      <c r="I23" s="93">
        <f>IF(RSI!O23&gt;=110,RSI!O23*-3,IF(RSI!O23&gt;=100,10000/(RSI!O23+5),IF(RSI!O23&gt;=80,300,IF(RSI!O23&gt;=70,100,RSI!O23*5))))</f>
        <v>-355.8441467285156</v>
      </c>
      <c r="J23" s="93">
        <f>RSI!P23*50</f>
        <v>438.9242649078369</v>
      </c>
      <c r="K23" s="143">
        <f>IF(RSI!Q23&gt;64,RSI!Q23*25,IF(RSI!Q23&gt;54,RSI!Q23*20,RSI!Q23*10))</f>
        <v>1895</v>
      </c>
      <c r="L23" s="143">
        <f>RSI!R23*100</f>
        <v>950</v>
      </c>
      <c r="M23" s="76">
        <f>IF(RSI!X23&gt;=7.9,RSI!X23*150+500,IF(RSI!X23&gt;=6.8,RSI!X23*100+300,IF(RSI!X23&gt;=5.3,RSI!X23*50+100,RSI!X23*-200)))</f>
        <v>1834.999942779541</v>
      </c>
      <c r="N23" s="14">
        <f>SUM(C23:L23)+M23</f>
        <v>4668.940985010381</v>
      </c>
      <c r="O23" s="15"/>
      <c r="P23" s="77"/>
      <c r="Q23" s="79"/>
      <c r="R23" s="79"/>
      <c r="S23" s="79"/>
      <c r="T23" s="79"/>
      <c r="U23" s="79"/>
      <c r="V23" s="79"/>
      <c r="W23" s="79"/>
      <c r="X23" s="79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5">
      <c r="A24" s="13" t="str">
        <f>RSI!A24</f>
        <v>CACI Int'l</v>
      </c>
      <c r="B24" s="13" t="str">
        <f>RSI!B24</f>
        <v>CAI</v>
      </c>
      <c r="C24" s="92">
        <f>IF(RSI!U24&lt;5,-50,IF(RSI!U24&lt;15,300,IF(RSI!U24&lt;17,250,IF(RSI!U24&lt;20,200,IF(RSI!U24&lt;25,100,IF(RSI!U24&lt;30,25,-300))))))</f>
        <v>200</v>
      </c>
      <c r="D24" s="93">
        <f>RSI!W24*10000</f>
        <v>0</v>
      </c>
      <c r="E24" s="92">
        <f>IF(RSI!S24="UP",500,IF(RSI!S24="EVEN",300,IF(RSI!S24="DOWN",-500)))</f>
        <v>500</v>
      </c>
      <c r="F24" s="92">
        <f>IF(RSI!T24="UP",500,IF(RSI!T24="EVEN",250,IF(RSI!T24="DOWN",-1000,0)))</f>
        <v>500</v>
      </c>
      <c r="G24" s="92">
        <f>IF(RSI!M24="Buy",1000,IF(RSI!M24="Hold",300,-1000))</f>
        <v>300</v>
      </c>
      <c r="H24" s="93">
        <f>IF(RSI!N24&gt;3,RSI!N24*50,IF(RSI!N24&gt;2,RSI!N24*20,IF(RSI!N24&gt;1,RSI!N24*10,-200)))</f>
        <v>40.46782970428467</v>
      </c>
      <c r="I24" s="93">
        <f>IF(RSI!O24&gt;=110,RSI!O24*-3,IF(RSI!O24&gt;=100,10000/(RSI!O24+5),IF(RSI!O24&gt;=80,300,IF(RSI!O24&gt;=70,100,RSI!O24*5))))</f>
        <v>300</v>
      </c>
      <c r="J24" s="93">
        <f>RSI!P24*50</f>
        <v>517.3206329345703</v>
      </c>
      <c r="K24" s="143">
        <f>IF(RSI!Q24&gt;64,RSI!Q24*25,IF(RSI!Q24&gt;54,RSI!Q24*20,RSI!Q24*10))</f>
        <v>1186</v>
      </c>
      <c r="L24" s="143">
        <f>RSI!R24*100</f>
        <v>1520</v>
      </c>
      <c r="M24" s="76">
        <f>IF(RSI!X24&gt;=7.9,RSI!X24*150+500,IF(RSI!X24&gt;=6.8,RSI!X24*100+300,IF(RSI!X24&gt;=5.3,RSI!X24*50+100,RSI!X24*-200)))</f>
        <v>2000</v>
      </c>
      <c r="N24" s="14">
        <f>SUM(C24:L24)+M24</f>
        <v>7063.788462638855</v>
      </c>
      <c r="O24" s="15"/>
      <c r="P24" s="77"/>
      <c r="Q24" s="79"/>
      <c r="R24" s="79"/>
      <c r="S24" s="79"/>
      <c r="T24" s="79"/>
      <c r="U24" s="79"/>
      <c r="V24" s="79"/>
      <c r="W24" s="79"/>
      <c r="X24" s="79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5">
      <c r="A25" s="13" t="str">
        <f>RSI!A25</f>
        <v>Cardinal Health</v>
      </c>
      <c r="B25" s="13" t="str">
        <f>RSI!B25</f>
        <v>CAH</v>
      </c>
      <c r="C25" s="92">
        <f>IF(RSI!U25&lt;5,-50,IF(RSI!U25&lt;15,300,IF(RSI!U25&lt;17,250,IF(RSI!U25&lt;20,200,IF(RSI!U25&lt;25,100,IF(RSI!U25&lt;30,25,-300))))))</f>
        <v>200</v>
      </c>
      <c r="D25" s="93">
        <f>RSI!W25*10000</f>
        <v>39.18367259356441</v>
      </c>
      <c r="E25" s="92">
        <f>IF(RSI!S25="UP",500,IF(RSI!S25="EVEN",300,IF(RSI!S25="DOWN",-500)))</f>
        <v>-500</v>
      </c>
      <c r="F25" s="92">
        <f>IF(RSI!T25="UP",500,IF(RSI!T25="EVEN",250,IF(RSI!T25="DOWN",-1000,0)))</f>
        <v>-1000</v>
      </c>
      <c r="G25" s="92">
        <f>IF(RSI!M25="Buy",1000,IF(RSI!M25="Hold",300,-1000))</f>
        <v>300</v>
      </c>
      <c r="H25" s="93">
        <f>IF(RSI!N25&gt;3,RSI!N25*50,IF(RSI!N25&gt;2,RSI!N25*20,IF(RSI!N25&gt;1,RSI!N25*10,-200)))</f>
        <v>58.210859298706055</v>
      </c>
      <c r="I25" s="93">
        <f>IF(RSI!O25&gt;=110,RSI!O25*-3,IF(RSI!O25&gt;=100,10000/(RSI!O25+5),IF(RSI!O25&gt;=80,300,IF(RSI!O25&gt;=70,100,RSI!O25*5))))</f>
        <v>300</v>
      </c>
      <c r="J25" s="93">
        <f>RSI!P25*50</f>
        <v>598.3355045318604</v>
      </c>
      <c r="K25" s="143">
        <f>IF(RSI!Q25&gt;64,RSI!Q25*25,IF(RSI!Q25&gt;54,RSI!Q25*20,RSI!Q25*10))</f>
        <v>1810.0000000000002</v>
      </c>
      <c r="L25" s="143">
        <f>RSI!R25*100</f>
        <v>1450</v>
      </c>
      <c r="M25" s="76">
        <f>IF(RSI!X25&gt;=7.9,RSI!X25*150+500,IF(RSI!X25&gt;=6.8,RSI!X25*100+300,IF(RSI!X25&gt;=5.3,RSI!X25*50+100,RSI!X25*-200)))</f>
        <v>-419.9999809265137</v>
      </c>
      <c r="N25" s="14">
        <f>SUM(C25:L25)+M25</f>
        <v>2835.7300554976173</v>
      </c>
      <c r="O25" s="15"/>
      <c r="P25" s="77"/>
      <c r="Q25" s="79"/>
      <c r="R25" s="79"/>
      <c r="S25" s="79"/>
      <c r="T25" s="79"/>
      <c r="U25" s="79"/>
      <c r="V25" s="79"/>
      <c r="W25" s="79"/>
      <c r="X25" s="79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5">
      <c r="A26" s="13" t="str">
        <f>RSI!A26</f>
        <v>Career Education</v>
      </c>
      <c r="B26" s="13" t="str">
        <f>RSI!B26</f>
        <v>CECO</v>
      </c>
      <c r="C26" s="92">
        <f>IF(RSI!U26&lt;5,-50,IF(RSI!U26&lt;15,300,IF(RSI!U26&lt;17,250,IF(RSI!U26&lt;20,200,IF(RSI!U26&lt;25,100,IF(RSI!U26&lt;30,25,-300))))))</f>
        <v>300</v>
      </c>
      <c r="D26" s="93">
        <f>RSI!W26*10000</f>
        <v>0</v>
      </c>
      <c r="E26" s="92">
        <f>IF(RSI!S26="UP",500,IF(RSI!S26="EVEN",300,IF(RSI!S26="DOWN",-500)))</f>
        <v>500</v>
      </c>
      <c r="F26" s="92">
        <f>IF(RSI!T26="UP",500,IF(RSI!T26="EVEN",250,IF(RSI!T26="DOWN",-1000,0)))</f>
        <v>500</v>
      </c>
      <c r="G26" s="92">
        <f>IF(RSI!M26="Buy",1000,IF(RSI!M26="Hold",300,-1000))</f>
        <v>1000</v>
      </c>
      <c r="H26" s="93">
        <f>IF(RSI!N26&gt;3,RSI!N26*50,IF(RSI!N26&gt;2,RSI!N26*20,IF(RSI!N26&gt;1,RSI!N26*10,-200)))</f>
        <v>251.41010284423828</v>
      </c>
      <c r="I26" s="93">
        <f>IF(RSI!O26&gt;=110,RSI!O26*-3,IF(RSI!O26&gt;=100,10000/(RSI!O26+5),IF(RSI!O26&gt;=80,300,IF(RSI!O26&gt;=70,100,RSI!O26*5))))</f>
        <v>258.6805534362793</v>
      </c>
      <c r="J26" s="93">
        <f>RSI!P26*50</f>
        <v>863.9645576477051</v>
      </c>
      <c r="K26" s="143">
        <f>IF(RSI!Q26&gt;64,RSI!Q26*25,IF(RSI!Q26&gt;54,RSI!Q26*20,RSI!Q26*10))</f>
        <v>1278</v>
      </c>
      <c r="L26" s="143">
        <f>RSI!R26*100</f>
        <v>3040</v>
      </c>
      <c r="M26" s="76">
        <f>IF(RSI!X26&gt;=7.9,RSI!X26*150+500,IF(RSI!X26&gt;=6.8,RSI!X26*100+300,IF(RSI!X26&gt;=5.3,RSI!X26*50+100,RSI!X26*-200)))</f>
        <v>1834.999942779541</v>
      </c>
      <c r="N26" s="14">
        <f>SUM(C26:L26)+M26</f>
        <v>9827.055156707764</v>
      </c>
      <c r="O26" s="15"/>
      <c r="P26" s="77"/>
      <c r="Q26" s="79"/>
      <c r="R26" s="79"/>
      <c r="S26" s="79"/>
      <c r="T26" s="79"/>
      <c r="U26" s="79"/>
      <c r="V26" s="79"/>
      <c r="W26" s="79"/>
      <c r="X26" s="79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5">
      <c r="A27" s="13" t="str">
        <f>RSI!A27</f>
        <v>Carlisle *</v>
      </c>
      <c r="B27" s="13" t="str">
        <f>RSI!B27</f>
        <v>CSL</v>
      </c>
      <c r="C27" s="92">
        <f>IF(RSI!U27&lt;5,-50,IF(RSI!U27&lt;15,300,IF(RSI!U27&lt;17,250,IF(RSI!U27&lt;20,200,IF(RSI!U27&lt;25,100,IF(RSI!U27&lt;30,25,-300))))))</f>
        <v>200</v>
      </c>
      <c r="D27" s="93">
        <f>RSI!W27*10000</f>
        <v>144.15452795254092</v>
      </c>
      <c r="E27" s="92">
        <f>IF(RSI!S27="UP",500,IF(RSI!S27="EVEN",300,IF(RSI!S27="DOWN",-500)))</f>
        <v>500</v>
      </c>
      <c r="F27" s="92">
        <f>IF(RSI!T27="UP",500,IF(RSI!T27="EVEN",250,IF(RSI!T27="DOWN",-1000,0)))</f>
        <v>500</v>
      </c>
      <c r="G27" s="92">
        <f>IF(RSI!M27="Buy",1000,IF(RSI!M27="Hold",300,-1000))</f>
        <v>300</v>
      </c>
      <c r="H27" s="93">
        <f>IF(RSI!N27&gt;3,RSI!N27*50,IF(RSI!N27&gt;2,RSI!N27*20,IF(RSI!N27&gt;1,RSI!N27*10,-200)))</f>
        <v>15.339195728302002</v>
      </c>
      <c r="I27" s="93">
        <f>IF(RSI!O27&gt;=110,RSI!O27*-3,IF(RSI!O27&gt;=100,10000/(RSI!O27+5),IF(RSI!O27&gt;=80,300,IF(RSI!O27&gt;=70,100,RSI!O27*5))))</f>
        <v>93.67297218297503</v>
      </c>
      <c r="J27" s="93">
        <f>RSI!P27*50</f>
        <v>574.3042469024658</v>
      </c>
      <c r="K27" s="143">
        <f>IF(RSI!Q27&gt;64,RSI!Q27*25,IF(RSI!Q27&gt;54,RSI!Q27*20,RSI!Q27*10))</f>
        <v>1667.5</v>
      </c>
      <c r="L27" s="143">
        <f>RSI!R27*100</f>
        <v>1180</v>
      </c>
      <c r="M27" s="76">
        <f>IF(RSI!X27&gt;=7.9,RSI!X27*150+500,IF(RSI!X27&gt;=6.8,RSI!X27*100+300,IF(RSI!X27&gt;=5.3,RSI!X27*50+100,RSI!X27*-200)))</f>
        <v>-320.0000047683716</v>
      </c>
      <c r="N27" s="14">
        <f>SUM(C27:L27)+M27</f>
        <v>4854.970937997912</v>
      </c>
      <c r="O27" s="15"/>
      <c r="P27" s="77"/>
      <c r="Q27" s="79"/>
      <c r="R27" s="79"/>
      <c r="S27" s="79"/>
      <c r="T27" s="79"/>
      <c r="U27" s="79"/>
      <c r="V27" s="79"/>
      <c r="W27" s="79"/>
      <c r="X27" s="79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5">
      <c r="A28" s="13" t="str">
        <f>RSI!A28</f>
        <v>Centex Corp</v>
      </c>
      <c r="B28" s="13" t="str">
        <f>RSI!B28</f>
        <v>CTX</v>
      </c>
      <c r="C28" s="92">
        <f>IF(RSI!U28&lt;5,-50,IF(RSI!U28&lt;15,300,IF(RSI!U28&lt;17,250,IF(RSI!U28&lt;20,200,IF(RSI!U28&lt;25,100,IF(RSI!U28&lt;30,25,-300))))))</f>
        <v>300</v>
      </c>
      <c r="D28" s="93">
        <f>RSI!W28*10000</f>
        <v>21.721421187768026</v>
      </c>
      <c r="E28" s="92">
        <f>IF(RSI!S28="UP",500,IF(RSI!S28="EVEN",300,IF(RSI!S28="DOWN",-500)))</f>
        <v>500</v>
      </c>
      <c r="F28" s="92">
        <f>IF(RSI!T28="UP",500,IF(RSI!T28="EVEN",250,IF(RSI!T28="DOWN",-1000,0)))</f>
        <v>500</v>
      </c>
      <c r="G28" s="92">
        <f>IF(RSI!M28="Buy",1000,IF(RSI!M28="Hold",300,-1000))</f>
        <v>300</v>
      </c>
      <c r="H28" s="93">
        <f>IF(RSI!N28&gt;3,RSI!N28*50,IF(RSI!N28&gt;2,RSI!N28*20,IF(RSI!N28&gt;1,RSI!N28*10,-200)))</f>
        <v>16.330199241638184</v>
      </c>
      <c r="I28" s="93">
        <f>IF(RSI!O28&gt;=110,RSI!O28*-3,IF(RSI!O28&gt;=100,10000/(RSI!O28+5),IF(RSI!O28&gt;=80,300,IF(RSI!O28&gt;=70,100,RSI!O28*5))))</f>
        <v>-366.1764678955078</v>
      </c>
      <c r="J28" s="93">
        <f>RSI!P28*50</f>
        <v>483.2165241241455</v>
      </c>
      <c r="K28" s="143">
        <f>IF(RSI!Q28&gt;64,RSI!Q28*25,IF(RSI!Q28&gt;54,RSI!Q28*20,RSI!Q28*10))</f>
        <v>1190</v>
      </c>
      <c r="L28" s="143">
        <f>RSI!R28*100</f>
        <v>560</v>
      </c>
      <c r="M28" s="76">
        <f>IF(RSI!X28&gt;=7.9,RSI!X28*150+500,IF(RSI!X28&gt;=6.8,RSI!X28*100+300,IF(RSI!X28&gt;=5.3,RSI!X28*50+100,RSI!X28*-200)))</f>
        <v>1834.999942779541</v>
      </c>
      <c r="N28" s="14">
        <f>SUM(C28:L28)+M28</f>
        <v>5340.091619437585</v>
      </c>
      <c r="O28" s="15"/>
      <c r="P28" s="77"/>
      <c r="Q28" s="79"/>
      <c r="R28" s="79"/>
      <c r="S28" s="79"/>
      <c r="T28" s="79"/>
      <c r="U28" s="79"/>
      <c r="V28" s="79"/>
      <c r="W28" s="79"/>
      <c r="X28" s="79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5">
      <c r="A29" s="13" t="str">
        <f>RSI!A29</f>
        <v>Chico's FAS</v>
      </c>
      <c r="B29" s="13" t="str">
        <f>RSI!B29</f>
        <v>CHS</v>
      </c>
      <c r="C29" s="92">
        <f>IF(RSI!U29&lt;5,-50,IF(RSI!U29&lt;15,300,IF(RSI!U29&lt;17,250,IF(RSI!U29&lt;20,200,IF(RSI!U29&lt;25,100,IF(RSI!U29&lt;30,25,-300))))))</f>
        <v>-300</v>
      </c>
      <c r="D29" s="93">
        <f>RSI!W29*10000</f>
        <v>0</v>
      </c>
      <c r="E29" s="92">
        <f>IF(RSI!S29="UP",500,IF(RSI!S29="EVEN",300,IF(RSI!S29="DOWN",-500)))</f>
        <v>500</v>
      </c>
      <c r="F29" s="92">
        <f>IF(RSI!T29="UP",500,IF(RSI!T29="EVEN",250,IF(RSI!T29="DOWN",-1000,0)))</f>
        <v>-1000</v>
      </c>
      <c r="G29" s="92">
        <f>IF(RSI!M29="Buy",1000,IF(RSI!M29="Hold",300,-1000))</f>
        <v>300</v>
      </c>
      <c r="H29" s="93">
        <f>IF(RSI!N29&gt;3,RSI!N29*50,IF(RSI!N29&gt;2,RSI!N29*20,IF(RSI!N29&gt;1,RSI!N29*10,-200)))</f>
        <v>-200</v>
      </c>
      <c r="I29" s="93">
        <f>IF(RSI!O29&gt;=110,RSI!O29*-3,IF(RSI!O29&gt;=100,10000/(RSI!O29+5),IF(RSI!O29&gt;=80,300,IF(RSI!O29&gt;=70,100,RSI!O29*5))))</f>
        <v>-634.3612060546875</v>
      </c>
      <c r="J29" s="93">
        <f>RSI!P29*50</f>
        <v>255.393385887146</v>
      </c>
      <c r="K29" s="143">
        <f>IF(RSI!Q29&gt;64,RSI!Q29*25,IF(RSI!Q29&gt;54,RSI!Q29*20,RSI!Q29*10))</f>
        <v>2280</v>
      </c>
      <c r="L29" s="143">
        <f>RSI!R29*100</f>
        <v>-160</v>
      </c>
      <c r="M29" s="76">
        <f>IF(RSI!X29&gt;=7.9,RSI!X29*150+500,IF(RSI!X29&gt;=6.8,RSI!X29*100+300,IF(RSI!X29&gt;=5.3,RSI!X29*50+100,RSI!X29*-200)))</f>
        <v>2000</v>
      </c>
      <c r="N29" s="14">
        <f>SUM(C29:L29)+M29</f>
        <v>3041.0321798324585</v>
      </c>
      <c r="O29" s="15"/>
      <c r="P29" s="77"/>
      <c r="Q29" s="79"/>
      <c r="R29" s="79"/>
      <c r="S29" s="79"/>
      <c r="T29" s="79"/>
      <c r="U29" s="79"/>
      <c r="V29" s="79"/>
      <c r="W29" s="79"/>
      <c r="X29" s="79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5">
      <c r="A30" s="13" t="str">
        <f>RSI!A30</f>
        <v>CISCO *</v>
      </c>
      <c r="B30" s="13" t="str">
        <f>RSI!B30</f>
        <v>CSCO</v>
      </c>
      <c r="C30" s="92">
        <f>IF(RSI!U30&lt;5,-50,IF(RSI!U30&lt;15,300,IF(RSI!U30&lt;17,250,IF(RSI!U30&lt;20,200,IF(RSI!U30&lt;25,100,IF(RSI!U30&lt;30,25,-300))))))</f>
        <v>200</v>
      </c>
      <c r="D30" s="93">
        <f>RSI!W30*10000</f>
        <v>0</v>
      </c>
      <c r="E30" s="92">
        <f>IF(RSI!S30="UP",500,IF(RSI!S30="EVEN",300,IF(RSI!S30="DOWN",-500)))</f>
        <v>500</v>
      </c>
      <c r="F30" s="92">
        <f>IF(RSI!T30="UP",500,IF(RSI!T30="EVEN",250,IF(RSI!T30="DOWN",-1000,0)))</f>
        <v>500</v>
      </c>
      <c r="G30" s="92">
        <f>IF(RSI!M30="Buy",1000,IF(RSI!M30="Hold",300,-1000))</f>
        <v>1000</v>
      </c>
      <c r="H30" s="93">
        <f>IF(RSI!N30&gt;3,RSI!N30*50,IF(RSI!N30&gt;2,RSI!N30*20,IF(RSI!N30&gt;1,RSI!N30*10,-200)))</f>
        <v>277.7591943740845</v>
      </c>
      <c r="I30" s="93">
        <f>IF(RSI!O30&gt;=110,RSI!O30*-3,IF(RSI!O30&gt;=100,10000/(RSI!O30+5),IF(RSI!O30&gt;=80,300,IF(RSI!O30&gt;=70,100,RSI!O30*5))))</f>
        <v>100</v>
      </c>
      <c r="J30" s="93">
        <f>RSI!P30*50</f>
        <v>730.5879592895508</v>
      </c>
      <c r="K30" s="143">
        <f>IF(RSI!Q30&gt;64,RSI!Q30*25,IF(RSI!Q30&gt;54,RSI!Q30*20,RSI!Q30*10))</f>
        <v>1720</v>
      </c>
      <c r="L30" s="143">
        <f>RSI!R30*100</f>
        <v>2190</v>
      </c>
      <c r="M30" s="76">
        <f>IF(RSI!X30&gt;=7.9,RSI!X30*150+500,IF(RSI!X30&gt;=6.8,RSI!X30*100+300,IF(RSI!X30&gt;=5.3,RSI!X30*50+100,RSI!X30*-200)))</f>
        <v>-519.9999809265137</v>
      </c>
      <c r="N30" s="14">
        <f>SUM(C30:L30)+M30</f>
        <v>6698.347172737122</v>
      </c>
      <c r="O30" s="15"/>
      <c r="P30" s="77"/>
      <c r="Q30" s="79"/>
      <c r="R30" s="79"/>
      <c r="S30" s="79"/>
      <c r="T30" s="79"/>
      <c r="U30" s="79"/>
      <c r="V30" s="79"/>
      <c r="W30" s="79"/>
      <c r="X30" s="79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5">
      <c r="A31" s="13" t="str">
        <f>RSI!A31</f>
        <v>Coach Inc.</v>
      </c>
      <c r="B31" s="13" t="str">
        <f>RSI!B31</f>
        <v>COH</v>
      </c>
      <c r="C31" s="92">
        <f>IF(RSI!U31&lt;5,-50,IF(RSI!U31&lt;15,300,IF(RSI!U31&lt;17,250,IF(RSI!U31&lt;20,200,IF(RSI!U31&lt;25,100,IF(RSI!U31&lt;30,25,-300))))))</f>
        <v>-300</v>
      </c>
      <c r="D31" s="93">
        <f>RSI!W31*10000</f>
        <v>0</v>
      </c>
      <c r="E31" s="92">
        <f>IF(RSI!S31="UP",500,IF(RSI!S31="EVEN",300,IF(RSI!S31="DOWN",-500)))</f>
        <v>500</v>
      </c>
      <c r="F31" s="92">
        <f>IF(RSI!T31="UP",500,IF(RSI!T31="EVEN",250,IF(RSI!T31="DOWN",-1000,0)))</f>
        <v>250</v>
      </c>
      <c r="G31" s="92">
        <f>IF(RSI!M31="Buy",1000,IF(RSI!M31="Hold",300,-1000))</f>
        <v>300</v>
      </c>
      <c r="H31" s="93">
        <f>IF(RSI!N31&gt;3,RSI!N31*50,IF(RSI!N31&gt;2,RSI!N31*20,IF(RSI!N31&gt;1,RSI!N31*10,-200)))</f>
        <v>-200</v>
      </c>
      <c r="I31" s="93">
        <f>IF(RSI!O31&gt;=110,RSI!O31*-3,IF(RSI!O31&gt;=100,10000/(RSI!O31+5),IF(RSI!O31&gt;=80,300,IF(RSI!O31&gt;=70,100,RSI!O31*5))))</f>
        <v>-430.26319885253906</v>
      </c>
      <c r="J31" s="93">
        <f>RSI!P31*50</f>
        <v>220.8991527557373</v>
      </c>
      <c r="K31" s="143">
        <f>IF(RSI!Q31&gt;64,RSI!Q31*25,IF(RSI!Q31&gt;54,RSI!Q31*20,RSI!Q31*10))</f>
        <v>2177.5</v>
      </c>
      <c r="L31" s="143">
        <f>RSI!R31*100</f>
        <v>1180</v>
      </c>
      <c r="M31" s="76">
        <f>IF(RSI!X31&gt;=7.9,RSI!X31*150+500,IF(RSI!X31&gt;=6.8,RSI!X31*100+300,IF(RSI!X31&gt;=5.3,RSI!X31*50+100,RSI!X31*-200)))</f>
        <v>1925</v>
      </c>
      <c r="N31" s="14">
        <f>SUM(C31:L31)+M31</f>
        <v>5623.135953903198</v>
      </c>
      <c r="O31" s="15"/>
      <c r="P31" s="77"/>
      <c r="Q31" s="79"/>
      <c r="R31" s="79"/>
      <c r="S31" s="79"/>
      <c r="T31" s="79"/>
      <c r="U31" s="79"/>
      <c r="V31" s="79"/>
      <c r="W31" s="79"/>
      <c r="X31" s="79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5">
      <c r="A32" s="13" t="str">
        <f>RSI!A32</f>
        <v>Colgate-Palmolive</v>
      </c>
      <c r="B32" s="13" t="str">
        <f>RSI!B32</f>
        <v>CL</v>
      </c>
      <c r="C32" s="92">
        <f>IF(RSI!U32&lt;5,-50,IF(RSI!U32&lt;15,300,IF(RSI!U32&lt;17,250,IF(RSI!U32&lt;20,200,IF(RSI!U32&lt;25,100,IF(RSI!U32&lt;30,25,-300))))))</f>
        <v>100</v>
      </c>
      <c r="D32" s="93">
        <f>RSI!W32*10000</f>
        <v>215.2532899906137</v>
      </c>
      <c r="E32" s="92">
        <f>IF(RSI!S32="UP",500,IF(RSI!S32="EVEN",300,IF(RSI!S32="DOWN",-500)))</f>
        <v>500</v>
      </c>
      <c r="F32" s="92">
        <f>IF(RSI!T32="UP",500,IF(RSI!T32="EVEN",250,IF(RSI!T32="DOWN",-1000,0)))</f>
        <v>-1000</v>
      </c>
      <c r="G32" s="92">
        <f>IF(RSI!M32="Buy",1000,IF(RSI!M32="Hold",300,-1000))</f>
        <v>300</v>
      </c>
      <c r="H32" s="93">
        <f>IF(RSI!N32&gt;3,RSI!N32*50,IF(RSI!N32&gt;2,RSI!N32*20,IF(RSI!N32&gt;1,RSI!N32*10,-200)))</f>
        <v>12.215604782104492</v>
      </c>
      <c r="I32" s="93">
        <f>IF(RSI!O32&gt;=110,RSI!O32*-3,IF(RSI!O32&gt;=100,10000/(RSI!O32+5),IF(RSI!O32&gt;=80,300,IF(RSI!O32&gt;=70,100,RSI!O32*5))))</f>
        <v>300</v>
      </c>
      <c r="J32" s="93">
        <f>RSI!P32*50</f>
        <v>424.3896484375</v>
      </c>
      <c r="K32" s="143">
        <f>IF(RSI!Q32&gt;64,RSI!Q32*25,IF(RSI!Q32&gt;54,RSI!Q32*20,RSI!Q32*10))</f>
        <v>2005</v>
      </c>
      <c r="L32" s="143">
        <f>RSI!R32*100</f>
        <v>1520</v>
      </c>
      <c r="M32" s="76">
        <f>IF(RSI!X32&gt;=7.9,RSI!X32*150+500,IF(RSI!X32&gt;=6.8,RSI!X32*100+300,IF(RSI!X32&gt;=5.3,RSI!X32*50+100,RSI!X32*-200)))</f>
        <v>-419.9999809265137</v>
      </c>
      <c r="N32" s="14">
        <f>SUM(C32:L32)+M32</f>
        <v>3956.8585622837045</v>
      </c>
      <c r="O32" s="15"/>
      <c r="P32" s="77"/>
      <c r="Q32" s="79"/>
      <c r="R32" s="79"/>
      <c r="S32" s="79"/>
      <c r="T32" s="79"/>
      <c r="U32" s="79"/>
      <c r="V32" s="79"/>
      <c r="W32" s="79"/>
      <c r="X32" s="79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5">
      <c r="A33" s="13" t="str">
        <f>RSI!A33</f>
        <v>Columbia Sportswear</v>
      </c>
      <c r="B33" s="13" t="str">
        <f>RSI!B33</f>
        <v>COLM</v>
      </c>
      <c r="C33" s="92">
        <f>IF(RSI!U33&lt;5,-50,IF(RSI!U33&lt;15,300,IF(RSI!U33&lt;17,250,IF(RSI!U33&lt;20,200,IF(RSI!U33&lt;25,100,IF(RSI!U33&lt;30,25,-300))))))</f>
        <v>300</v>
      </c>
      <c r="D33" s="93">
        <f>RSI!W33*10000</f>
        <v>0</v>
      </c>
      <c r="E33" s="92">
        <f>IF(RSI!S33="UP",500,IF(RSI!S33="EVEN",300,IF(RSI!S33="DOWN",-500)))</f>
        <v>500</v>
      </c>
      <c r="F33" s="92">
        <f>IF(RSI!T33="UP",500,IF(RSI!T33="EVEN",250,IF(RSI!T33="DOWN",-1000,0)))</f>
        <v>-1000</v>
      </c>
      <c r="G33" s="92">
        <f>IF(RSI!M33="Buy",1000,IF(RSI!M33="Hold",300,-1000))</f>
        <v>300</v>
      </c>
      <c r="H33" s="93">
        <f>IF(RSI!N33&gt;3,RSI!N33*50,IF(RSI!N33&gt;2,RSI!N33*20,IF(RSI!N33&gt;1,RSI!N33*10,-200)))</f>
        <v>53.757758140563965</v>
      </c>
      <c r="I33" s="93">
        <f>IF(RSI!O33&gt;=110,RSI!O33*-3,IF(RSI!O33&gt;=100,10000/(RSI!O33+5),IF(RSI!O33&gt;=80,300,IF(RSI!O33&gt;=70,100,RSI!O33*5))))</f>
        <v>300</v>
      </c>
      <c r="J33" s="93">
        <f>RSI!P33*50</f>
        <v>600.3490924835205</v>
      </c>
      <c r="K33" s="143">
        <f>IF(RSI!Q33&gt;64,RSI!Q33*25,IF(RSI!Q33&gt;54,RSI!Q33*20,RSI!Q33*10))</f>
        <v>1246</v>
      </c>
      <c r="L33" s="143">
        <f>RSI!R33*100</f>
        <v>1470</v>
      </c>
      <c r="M33" s="76">
        <f>IF(RSI!X33&gt;=7.9,RSI!X33*150+500,IF(RSI!X33&gt;=6.8,RSI!X33*100+300,IF(RSI!X33&gt;=5.3,RSI!X33*50+100,RSI!X33*-200)))</f>
        <v>-519.9999809265137</v>
      </c>
      <c r="N33" s="14">
        <f>SUM(C33:L33)+M33</f>
        <v>3250.106869697571</v>
      </c>
      <c r="O33" s="15"/>
      <c r="P33" s="77"/>
      <c r="Q33" s="79"/>
      <c r="R33" s="79"/>
      <c r="S33" s="79"/>
      <c r="T33" s="79"/>
      <c r="U33" s="79"/>
      <c r="V33" s="79"/>
      <c r="W33" s="79"/>
      <c r="X33" s="79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5">
      <c r="A34" s="13" t="str">
        <f>RSI!A34</f>
        <v>Community Health</v>
      </c>
      <c r="B34" s="13" t="str">
        <f>RSI!B34</f>
        <v>CYH</v>
      </c>
      <c r="C34" s="92">
        <f>IF(RSI!U34&lt;5,-50,IF(RSI!U34&lt;15,300,IF(RSI!U34&lt;17,250,IF(RSI!U34&lt;20,200,IF(RSI!U34&lt;25,100,IF(RSI!U34&lt;30,25,-300))))))</f>
        <v>100</v>
      </c>
      <c r="D34" s="93">
        <f>RSI!W34*10000</f>
        <v>0</v>
      </c>
      <c r="E34" s="92">
        <f>IF(RSI!S34="UP",500,IF(RSI!S34="EVEN",300,IF(RSI!S34="DOWN",-500)))</f>
        <v>500</v>
      </c>
      <c r="F34" s="92">
        <f>IF(RSI!T34="UP",500,IF(RSI!T34="EVEN",250,IF(RSI!T34="DOWN",-1000,0)))</f>
        <v>500</v>
      </c>
      <c r="G34" s="92">
        <f>IF(RSI!M34="Buy",1000,IF(RSI!M34="Hold",300,-1000))</f>
        <v>1000</v>
      </c>
      <c r="H34" s="93">
        <f>IF(RSI!N34&gt;3,RSI!N34*50,IF(RSI!N34&gt;2,RSI!N34*20,IF(RSI!N34&gt;1,RSI!N34*10,-200)))</f>
        <v>164.77792263031006</v>
      </c>
      <c r="I34" s="93">
        <f>IF(RSI!O34&gt;=110,RSI!O34*-3,IF(RSI!O34&gt;=100,10000/(RSI!O34+5),IF(RSI!O34&gt;=80,300,IF(RSI!O34&gt;=70,100,RSI!O34*5))))</f>
        <v>90.26128200604377</v>
      </c>
      <c r="J34" s="93">
        <f>RSI!P34*50</f>
        <v>808.7224960327148</v>
      </c>
      <c r="K34" s="143">
        <f>IF(RSI!Q34&gt;64,RSI!Q34*25,IF(RSI!Q34&gt;54,RSI!Q34*20,RSI!Q34*10))</f>
        <v>422</v>
      </c>
      <c r="L34" s="143">
        <f>RSI!R34*100</f>
        <v>1190</v>
      </c>
      <c r="M34" s="76">
        <f>IF(RSI!X34&gt;=7.9,RSI!X34*150+500,IF(RSI!X34&gt;=6.8,RSI!X34*100+300,IF(RSI!X34&gt;=5.3,RSI!X34*50+100,RSI!X34*-200)))</f>
        <v>-519.9999809265137</v>
      </c>
      <c r="N34" s="14">
        <f>SUM(C34:L34)+M34</f>
        <v>4255.761719742555</v>
      </c>
      <c r="O34" s="15"/>
      <c r="P34" s="77"/>
      <c r="Q34" s="79"/>
      <c r="R34" s="79"/>
      <c r="S34" s="79"/>
      <c r="T34" s="79"/>
      <c r="U34" s="79"/>
      <c r="V34" s="79"/>
      <c r="W34" s="79"/>
      <c r="X34" s="79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5">
      <c r="A35" s="13" t="str">
        <f>RSI!A35</f>
        <v>Cooper Comp.</v>
      </c>
      <c r="B35" s="13" t="str">
        <f>RSI!B35</f>
        <v>COO</v>
      </c>
      <c r="C35" s="92">
        <f>IF(RSI!U35&lt;5,-50,IF(RSI!U35&lt;15,300,IF(RSI!U35&lt;17,250,IF(RSI!U35&lt;20,200,IF(RSI!U35&lt;25,100,IF(RSI!U35&lt;30,25,-300))))))</f>
        <v>100</v>
      </c>
      <c r="D35" s="93">
        <f>RSI!W35*10000</f>
        <v>8.298754650942815</v>
      </c>
      <c r="E35" s="92">
        <f>IF(RSI!S35="UP",500,IF(RSI!S35="EVEN",300,IF(RSI!S35="DOWN",-500)))</f>
        <v>500</v>
      </c>
      <c r="F35" s="92">
        <f>IF(RSI!T35="UP",500,IF(RSI!T35="EVEN",250,IF(RSI!T35="DOWN",-1000,0)))</f>
        <v>250</v>
      </c>
      <c r="G35" s="92">
        <f>IF(RSI!M35="Buy",1000,IF(RSI!M35="Hold",300,-1000))</f>
        <v>300</v>
      </c>
      <c r="H35" s="93">
        <f>IF(RSI!N35&gt;3,RSI!N35*50,IF(RSI!N35&gt;2,RSI!N35*20,IF(RSI!N35&gt;1,RSI!N35*10,-200)))</f>
        <v>48.695640563964844</v>
      </c>
      <c r="I35" s="93">
        <f>IF(RSI!O35&gt;=110,RSI!O35*-3,IF(RSI!O35&gt;=100,10000/(RSI!O35+5),IF(RSI!O35&gt;=80,300,IF(RSI!O35&gt;=70,100,RSI!O35*5))))</f>
        <v>-392.4418487548828</v>
      </c>
      <c r="J35" s="93">
        <f>RSI!P35*50</f>
        <v>797.8915214538574</v>
      </c>
      <c r="K35" s="143">
        <f>IF(RSI!Q35&gt;64,RSI!Q35*25,IF(RSI!Q35&gt;54,RSI!Q35*20,RSI!Q35*10))</f>
        <v>1622.5000000000002</v>
      </c>
      <c r="L35" s="143">
        <f>RSI!R35*100</f>
        <v>910</v>
      </c>
      <c r="M35" s="76">
        <f>IF(RSI!X35&gt;=7.9,RSI!X35*150+500,IF(RSI!X35&gt;=6.8,RSI!X35*100+300,IF(RSI!X35&gt;=5.3,RSI!X35*50+100,RSI!X35*-200)))</f>
        <v>-640.0000095367432</v>
      </c>
      <c r="N35" s="14">
        <f>SUM(C35:L35)+M35</f>
        <v>3504.9440583771393</v>
      </c>
      <c r="O35" s="15"/>
      <c r="P35" s="77"/>
      <c r="Q35" s="79"/>
      <c r="R35" s="79"/>
      <c r="S35" s="79"/>
      <c r="T35" s="79"/>
      <c r="U35" s="79"/>
      <c r="V35" s="79"/>
      <c r="W35" s="79"/>
      <c r="X35" s="79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5">
      <c r="A36" s="13" t="str">
        <f>RSI!A36</f>
        <v>Commerce Bancorp</v>
      </c>
      <c r="B36" s="13" t="str">
        <f>RSI!B36</f>
        <v>CBH</v>
      </c>
      <c r="C36" s="92">
        <f>IF(RSI!U36&lt;5,-50,IF(RSI!U36&lt;15,300,IF(RSI!U36&lt;17,250,IF(RSI!U36&lt;20,200,IF(RSI!U36&lt;25,100,IF(RSI!U36&lt;30,25,-300))))))</f>
        <v>200</v>
      </c>
      <c r="D36" s="93">
        <f>RSI!W36*10000</f>
        <v>132.81013686391825</v>
      </c>
      <c r="E36" s="92">
        <f>IF(RSI!S36="UP",500,IF(RSI!S36="EVEN",300,IF(RSI!S36="DOWN",-500)))</f>
        <v>500</v>
      </c>
      <c r="F36" s="92">
        <f>IF(RSI!T36="UP",500,IF(RSI!T36="EVEN",250,IF(RSI!T36="DOWN",-1000,0)))</f>
        <v>250</v>
      </c>
      <c r="G36" s="92">
        <f>IF(RSI!M36="Buy",1000,IF(RSI!M36="Hold",300,-1000))</f>
        <v>300</v>
      </c>
      <c r="H36" s="93">
        <f>IF(RSI!N36&gt;3,RSI!N36*50,IF(RSI!N36&gt;2,RSI!N36*20,IF(RSI!N36&gt;1,RSI!N36*10,-200)))</f>
        <v>13.744289875030518</v>
      </c>
      <c r="I36" s="93">
        <f>IF(RSI!O36&gt;=110,RSI!O36*-3,IF(RSI!O36&gt;=100,10000/(RSI!O36+5),IF(RSI!O36&gt;=80,300,IF(RSI!O36&gt;=70,100,RSI!O36*5))))</f>
        <v>300</v>
      </c>
      <c r="J36" s="93">
        <f>RSI!P36*50</f>
        <v>600.6202697753906</v>
      </c>
      <c r="K36" s="143">
        <f>IF(RSI!Q36&gt;64,RSI!Q36*25,IF(RSI!Q36&gt;54,RSI!Q36*20,RSI!Q36*10))</f>
        <v>1937.5</v>
      </c>
      <c r="L36" s="143">
        <f>RSI!R36*100</f>
        <v>1590</v>
      </c>
      <c r="M36" s="76">
        <f>IF(RSI!X36&gt;=7.9,RSI!X36*150+500,IF(RSI!X36&gt;=6.8,RSI!X36*100+300,IF(RSI!X36&gt;=5.3,RSI!X36*50+100,RSI!X36*-200)))</f>
        <v>1925</v>
      </c>
      <c r="N36" s="14">
        <f>SUM(C36:L36)+M36</f>
        <v>7749.674696514339</v>
      </c>
      <c r="O36" s="15"/>
      <c r="P36" s="77"/>
      <c r="Q36" s="79"/>
      <c r="R36" s="79"/>
      <c r="S36" s="79"/>
      <c r="T36" s="79"/>
      <c r="U36" s="79"/>
      <c r="V36" s="79"/>
      <c r="W36" s="79"/>
      <c r="X36" s="79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5">
      <c r="A37" s="13" t="str">
        <f>RSI!A37</f>
        <v>Corinthian Colleges</v>
      </c>
      <c r="B37" s="13" t="str">
        <f>RSI!B37</f>
        <v>COCO</v>
      </c>
      <c r="C37" s="92">
        <f>IF(RSI!U37&lt;5,-50,IF(RSI!U37&lt;15,300,IF(RSI!U37&lt;17,250,IF(RSI!U37&lt;20,200,IF(RSI!U37&lt;25,100,IF(RSI!U37&lt;30,25,-300))))))</f>
        <v>200</v>
      </c>
      <c r="D37" s="93">
        <f>RSI!W37*10000</f>
        <v>0</v>
      </c>
      <c r="E37" s="92">
        <f>IF(RSI!S37="UP",500,IF(RSI!S37="EVEN",300,IF(RSI!S37="DOWN",-500)))</f>
        <v>-500</v>
      </c>
      <c r="F37" s="92">
        <f>IF(RSI!T37="UP",500,IF(RSI!T37="EVEN",250,IF(RSI!T37="DOWN",-1000,0)))</f>
        <v>-1000</v>
      </c>
      <c r="G37" s="92">
        <f>IF(RSI!M37="Buy",1000,IF(RSI!M37="Hold",300,-1000))</f>
        <v>300</v>
      </c>
      <c r="H37" s="93">
        <f>IF(RSI!N37&gt;3,RSI!N37*50,IF(RSI!N37&gt;2,RSI!N37*20,IF(RSI!N37&gt;1,RSI!N37*10,-200)))</f>
        <v>19.310343265533447</v>
      </c>
      <c r="I37" s="93">
        <f>IF(RSI!O37&gt;=110,RSI!O37*-3,IF(RSI!O37&gt;=100,10000/(RSI!O37+5),IF(RSI!O37&gt;=80,300,IF(RSI!O37&gt;=70,100,RSI!O37*5))))</f>
        <v>100</v>
      </c>
      <c r="J37" s="93">
        <f>RSI!P37*50</f>
        <v>452.9630184173584</v>
      </c>
      <c r="K37" s="143">
        <f>IF(RSI!Q37&gt;64,RSI!Q37*25,IF(RSI!Q37&gt;54,RSI!Q37*20,RSI!Q37*10))</f>
        <v>1164</v>
      </c>
      <c r="L37" s="143">
        <f>RSI!R37*100</f>
        <v>2470</v>
      </c>
      <c r="M37" s="76">
        <f>IF(RSI!X37&gt;=7.9,RSI!X37*150+500,IF(RSI!X37&gt;=6.8,RSI!X37*100+300,IF(RSI!X37&gt;=5.3,RSI!X37*50+100,RSI!X37*-200)))</f>
        <v>-419.9999809265137</v>
      </c>
      <c r="N37" s="14">
        <f>SUM(C37:L37)+M37</f>
        <v>2786.273380756378</v>
      </c>
      <c r="O37" s="15"/>
      <c r="P37" s="77"/>
      <c r="Q37" s="79"/>
      <c r="R37" s="79"/>
      <c r="S37" s="79"/>
      <c r="T37" s="79"/>
      <c r="U37" s="79"/>
      <c r="V37" s="79"/>
      <c r="W37" s="79"/>
      <c r="X37" s="79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5">
      <c r="A38" s="13" t="str">
        <f>RSI!A38</f>
        <v>Corporate Exec. Bd </v>
      </c>
      <c r="B38" s="13" t="str">
        <f>RSI!B38</f>
        <v>EXBD</v>
      </c>
      <c r="C38" s="92">
        <f>IF(RSI!U38&lt;5,-50,IF(RSI!U38&lt;15,300,IF(RSI!U38&lt;17,250,IF(RSI!U38&lt;20,200,IF(RSI!U38&lt;25,100,IF(RSI!U38&lt;30,25,-300))))))</f>
        <v>-300</v>
      </c>
      <c r="D38" s="93">
        <f>RSI!W38*10000</f>
        <v>47.06989764172892</v>
      </c>
      <c r="E38" s="92">
        <f>IF(RSI!S38="UP",500,IF(RSI!S38="EVEN",300,IF(RSI!S38="DOWN",-500)))</f>
        <v>500</v>
      </c>
      <c r="F38" s="92">
        <f>IF(RSI!T38="UP",500,IF(RSI!T38="EVEN",250,IF(RSI!T38="DOWN",-1000,0)))</f>
        <v>500</v>
      </c>
      <c r="G38" s="92">
        <f>IF(RSI!M38="Buy",1000,IF(RSI!M38="Hold",300,-1000))</f>
        <v>300</v>
      </c>
      <c r="H38" s="93">
        <f>IF(RSI!N38&gt;3,RSI!N38*50,IF(RSI!N38&gt;2,RSI!N38*20,IF(RSI!N38&gt;1,RSI!N38*10,-200)))</f>
        <v>-200</v>
      </c>
      <c r="I38" s="93">
        <f>IF(RSI!O38&gt;=110,RSI!O38*-3,IF(RSI!O38&gt;=100,10000/(RSI!O38+5),IF(RSI!O38&gt;=80,300,IF(RSI!O38&gt;=70,100,RSI!O38*5))))</f>
        <v>-361.4634246826172</v>
      </c>
      <c r="J38" s="93">
        <f>RSI!P38*50</f>
        <v>329.18572425842285</v>
      </c>
      <c r="K38" s="143">
        <f>IF(RSI!Q38&gt;64,RSI!Q38*25,IF(RSI!Q38&gt;54,RSI!Q38*20,RSI!Q38*10))</f>
        <v>2057.5</v>
      </c>
      <c r="L38" s="143">
        <f>RSI!R38*100</f>
        <v>1140</v>
      </c>
      <c r="M38" s="76">
        <f>IF(RSI!X38&gt;=7.9,RSI!X38*150+500,IF(RSI!X38&gt;=6.8,RSI!X38*100+300,IF(RSI!X38&gt;=5.3,RSI!X38*50+100,RSI!X38*-200)))</f>
        <v>1759.999942779541</v>
      </c>
      <c r="N38" s="14">
        <f>SUM(C38:L38)+M38</f>
        <v>5772.2921399970755</v>
      </c>
      <c r="O38" s="15"/>
      <c r="P38" s="77"/>
      <c r="Q38" s="79"/>
      <c r="R38" s="79"/>
      <c r="S38" s="79"/>
      <c r="T38" s="79"/>
      <c r="U38" s="79"/>
      <c r="V38" s="79"/>
      <c r="W38" s="79"/>
      <c r="X38" s="79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5">
      <c r="A39" s="13" t="str">
        <f>RSI!A39</f>
        <v>Countrywide Financial</v>
      </c>
      <c r="B39" s="13" t="str">
        <f>RSI!B39</f>
        <v>CFC</v>
      </c>
      <c r="C39" s="92">
        <f>IF(RSI!U39&lt;5,-50,IF(RSI!U39&lt;15,300,IF(RSI!U39&lt;17,250,IF(RSI!U39&lt;20,200,IF(RSI!U39&lt;25,100,IF(RSI!U39&lt;30,25,-300))))))</f>
        <v>300</v>
      </c>
      <c r="D39" s="93">
        <f>RSI!W39*10000</f>
        <v>172.86085844648292</v>
      </c>
      <c r="E39" s="92">
        <f>IF(RSI!S39="UP",500,IF(RSI!S39="EVEN",300,IF(RSI!S39="DOWN",-500)))</f>
        <v>500</v>
      </c>
      <c r="F39" s="92">
        <f>IF(RSI!T39="UP",500,IF(RSI!T39="EVEN",250,IF(RSI!T39="DOWN",-1000,0)))</f>
        <v>500</v>
      </c>
      <c r="G39" s="92">
        <f>IF(RSI!M39="Buy",1000,IF(RSI!M39="Hold",300,-1000))</f>
        <v>300</v>
      </c>
      <c r="H39" s="93">
        <f>IF(RSI!N39&gt;3,RSI!N39*50,IF(RSI!N39&gt;2,RSI!N39*20,IF(RSI!N39&gt;1,RSI!N39*10,-200)))</f>
        <v>15.484122037887573</v>
      </c>
      <c r="I39" s="93">
        <f>IF(RSI!O39&gt;=110,RSI!O39*-3,IF(RSI!O39&gt;=100,10000/(RSI!O39+5),IF(RSI!O39&gt;=80,300,IF(RSI!O39&gt;=70,100,RSI!O39*5))))</f>
        <v>89.43089874669015</v>
      </c>
      <c r="J39" s="93">
        <f>RSI!P39*50</f>
        <v>517.0743942260742</v>
      </c>
      <c r="K39" s="143">
        <f>IF(RSI!Q39&gt;64,RSI!Q39*25,IF(RSI!Q39&gt;54,RSI!Q39*20,RSI!Q39*10))</f>
        <v>1172</v>
      </c>
      <c r="L39" s="143">
        <f>RSI!R39*100</f>
        <v>1530</v>
      </c>
      <c r="M39" s="76">
        <f>IF(RSI!X39&gt;=7.9,RSI!X39*150+500,IF(RSI!X39&gt;=6.8,RSI!X39*100+300,IF(RSI!X39&gt;=5.3,RSI!X39*50+100,RSI!X39*-200)))</f>
        <v>-320.0000047683716</v>
      </c>
      <c r="N39" s="14">
        <f>SUM(C39:L39)+M39</f>
        <v>4776.850268688763</v>
      </c>
      <c r="O39" s="15"/>
      <c r="P39" s="77"/>
      <c r="Q39" s="79"/>
      <c r="R39" s="79"/>
      <c r="S39" s="79"/>
      <c r="T39" s="79"/>
      <c r="U39" s="79"/>
      <c r="V39" s="79"/>
      <c r="W39" s="79"/>
      <c r="X39" s="79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5">
      <c r="A40" s="13" t="str">
        <f>RSI!A40</f>
        <v>Coventry Healthcare</v>
      </c>
      <c r="B40" s="13" t="str">
        <f>RSI!B40</f>
        <v>CVH</v>
      </c>
      <c r="C40" s="92">
        <f>IF(RSI!U40&lt;5,-50,IF(RSI!U40&lt;15,300,IF(RSI!U40&lt;17,250,IF(RSI!U40&lt;20,200,IF(RSI!U40&lt;25,100,IF(RSI!U40&lt;30,25,-300))))))</f>
        <v>200</v>
      </c>
      <c r="D40" s="93">
        <f>RSI!W40*10000</f>
        <v>0</v>
      </c>
      <c r="E40" s="92">
        <f>IF(RSI!S40="UP",500,IF(RSI!S40="EVEN",300,IF(RSI!S40="DOWN",-500)))</f>
        <v>500</v>
      </c>
      <c r="F40" s="92">
        <f>IF(RSI!T40="UP",500,IF(RSI!T40="EVEN",250,IF(RSI!T40="DOWN",-1000,0)))</f>
        <v>500</v>
      </c>
      <c r="G40" s="92">
        <f>IF(RSI!M40="Buy",1000,IF(RSI!M40="Hold",300,-1000))</f>
        <v>300</v>
      </c>
      <c r="H40" s="93">
        <f>IF(RSI!N40&gt;3,RSI!N40*50,IF(RSI!N40&gt;2,RSI!N40*20,IF(RSI!N40&gt;1,RSI!N40*10,-200)))</f>
        <v>18.667736053466797</v>
      </c>
      <c r="I40" s="93">
        <f>IF(RSI!O40&gt;=110,RSI!O40*-3,IF(RSI!O40&gt;=100,10000/(RSI!O40+5),IF(RSI!O40&gt;=80,300,IF(RSI!O40&gt;=70,100,RSI!O40*5))))</f>
        <v>-385.7142791748047</v>
      </c>
      <c r="J40" s="93">
        <f>RSI!P40*50</f>
        <v>753.50661277771</v>
      </c>
      <c r="K40" s="143">
        <f>IF(RSI!Q40&gt;64,RSI!Q40*25,IF(RSI!Q40&gt;54,RSI!Q40*20,RSI!Q40*10))</f>
        <v>1677.4999999999998</v>
      </c>
      <c r="L40" s="143">
        <f>RSI!R40*100</f>
        <v>2150</v>
      </c>
      <c r="M40" s="76">
        <f>IF(RSI!X40&gt;=7.9,RSI!X40*150+500,IF(RSI!X40&gt;=6.8,RSI!X40*100+300,IF(RSI!X40&gt;=5.3,RSI!X40*50+100,RSI!X40*-200)))</f>
        <v>1834.999942779541</v>
      </c>
      <c r="N40" s="14">
        <f>SUM(C40:L40)+M40</f>
        <v>7548.960012435913</v>
      </c>
      <c r="O40" s="15"/>
      <c r="P40" s="77"/>
      <c r="Q40" s="79"/>
      <c r="R40" s="79"/>
      <c r="S40" s="79"/>
      <c r="T40" s="79"/>
      <c r="U40" s="79"/>
      <c r="V40" s="79"/>
      <c r="W40" s="79"/>
      <c r="X40" s="79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5">
      <c r="A41" s="13" t="str">
        <f>RSI!A41</f>
        <v>Cree Inc.</v>
      </c>
      <c r="B41" s="13" t="str">
        <f>RSI!B41</f>
        <v>CREE</v>
      </c>
      <c r="C41" s="92">
        <f>IF(RSI!U41&lt;5,-50,IF(RSI!U41&lt;15,300,IF(RSI!U41&lt;17,250,IF(RSI!U41&lt;20,200,IF(RSI!U41&lt;25,100,IF(RSI!U41&lt;30,25,-300))))))</f>
        <v>25</v>
      </c>
      <c r="D41" s="93">
        <f>RSI!W41*10000</f>
        <v>0</v>
      </c>
      <c r="E41" s="92">
        <f>IF(RSI!S41="UP",500,IF(RSI!S41="EVEN",300,IF(RSI!S41="DOWN",-500)))</f>
        <v>500</v>
      </c>
      <c r="F41" s="92">
        <f>IF(RSI!T41="UP",500,IF(RSI!T41="EVEN",250,IF(RSI!T41="DOWN",-1000,0)))</f>
        <v>500</v>
      </c>
      <c r="G41" s="92">
        <f>IF(RSI!M41="Buy",1000,IF(RSI!M41="Hold",300,-1000))</f>
        <v>300</v>
      </c>
      <c r="H41" s="93">
        <f>IF(RSI!N41&gt;3,RSI!N41*50,IF(RSI!N41&gt;2,RSI!N41*20,IF(RSI!N41&gt;1,RSI!N41*10,-200)))</f>
        <v>13.223142623901367</v>
      </c>
      <c r="I41" s="93">
        <f>IF(RSI!O41&gt;=110,RSI!O41*-3,IF(RSI!O41&gt;=100,10000/(RSI!O41+5),IF(RSI!O41&gt;=80,300,IF(RSI!O41&gt;=70,100,RSI!O41*5))))</f>
        <v>300</v>
      </c>
      <c r="J41" s="93">
        <f>RSI!P41*50</f>
        <v>489.2247200012207</v>
      </c>
      <c r="K41" s="143">
        <f>IF(RSI!Q41&gt;64,RSI!Q41*25,IF(RSI!Q41&gt;54,RSI!Q41*20,RSI!Q41*10))</f>
        <v>539</v>
      </c>
      <c r="L41" s="143">
        <f>RSI!R41*100</f>
        <v>1850</v>
      </c>
      <c r="M41" s="76">
        <f>IF(RSI!X41&gt;=7.9,RSI!X41*150+500,IF(RSI!X41&gt;=6.8,RSI!X41*100+300,IF(RSI!X41&gt;=5.3,RSI!X41*50+100,RSI!X41*-200)))</f>
        <v>-519.9999809265137</v>
      </c>
      <c r="N41" s="14">
        <f>SUM(C41:L41)+M41</f>
        <v>3996.4478816986084</v>
      </c>
      <c r="O41" s="15"/>
      <c r="P41" s="77"/>
      <c r="Q41" s="79"/>
      <c r="R41" s="79"/>
      <c r="S41" s="79"/>
      <c r="T41" s="79"/>
      <c r="U41" s="79"/>
      <c r="V41" s="79"/>
      <c r="W41" s="79"/>
      <c r="X41" s="79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5">
      <c r="A42" s="13" t="str">
        <f>RSI!A42</f>
        <v>CVS</v>
      </c>
      <c r="B42" s="13" t="str">
        <f>RSI!B42</f>
        <v>CVS</v>
      </c>
      <c r="C42" s="92">
        <f>IF(RSI!U42&lt;5,-50,IF(RSI!U42&lt;15,300,IF(RSI!U42&lt;17,250,IF(RSI!U42&lt;20,200,IF(RSI!U42&lt;25,100,IF(RSI!U42&lt;30,25,-300))))))</f>
        <v>100</v>
      </c>
      <c r="D42" s="93">
        <f>RSI!W42*10000</f>
        <v>53.703702158398094</v>
      </c>
      <c r="E42" s="92">
        <f>IF(RSI!S42="UP",500,IF(RSI!S42="EVEN",300,IF(RSI!S42="DOWN",-500)))</f>
        <v>-500</v>
      </c>
      <c r="F42" s="92">
        <f>IF(RSI!T42="UP",500,IF(RSI!T42="EVEN",250,IF(RSI!T42="DOWN",-1000,0)))</f>
        <v>-1000</v>
      </c>
      <c r="G42" s="92">
        <f>IF(RSI!M42="Buy",1000,IF(RSI!M42="Hold",300,-1000))</f>
        <v>300</v>
      </c>
      <c r="H42" s="93">
        <f>IF(RSI!N42&gt;3,RSI!N42*50,IF(RSI!N42&gt;2,RSI!N42*20,IF(RSI!N42&gt;1,RSI!N42*10,-200)))</f>
        <v>10.099010467529297</v>
      </c>
      <c r="I42" s="93">
        <f>IF(RSI!O42&gt;=110,RSI!O42*-3,IF(RSI!O42&gt;=100,10000/(RSI!O42+5),IF(RSI!O42&gt;=80,300,IF(RSI!O42&gt;=70,100,RSI!O42*5))))</f>
        <v>89.11739363171533</v>
      </c>
      <c r="J42" s="93">
        <f>RSI!P42*50</f>
        <v>363.46514225006104</v>
      </c>
      <c r="K42" s="143">
        <f>IF(RSI!Q42&gt;64,RSI!Q42*25,IF(RSI!Q42&gt;54,RSI!Q42*20,RSI!Q42*10))</f>
        <v>1764.9999999999998</v>
      </c>
      <c r="L42" s="143">
        <f>RSI!R42*100</f>
        <v>1789.9999999999998</v>
      </c>
      <c r="M42" s="76">
        <f>IF(RSI!X42&gt;=7.9,RSI!X42*150+500,IF(RSI!X42&gt;=6.8,RSI!X42*100+300,IF(RSI!X42&gt;=5.3,RSI!X42*50+100,RSI!X42*-200)))</f>
        <v>-419.9999809265137</v>
      </c>
      <c r="N42" s="14">
        <f>SUM(C42:L42)+M42</f>
        <v>2551.3852675811895</v>
      </c>
      <c r="O42" s="15"/>
      <c r="P42" s="77"/>
      <c r="Q42" s="79"/>
      <c r="R42" s="79"/>
      <c r="S42" s="79"/>
      <c r="T42" s="79"/>
      <c r="U42" s="79"/>
      <c r="V42" s="79"/>
      <c r="W42" s="79"/>
      <c r="X42" s="79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5">
      <c r="A43" s="13" t="str">
        <f>RSI!A43</f>
        <v>Danaher **</v>
      </c>
      <c r="B43" s="13" t="str">
        <f>RSI!B43</f>
        <v>DHR</v>
      </c>
      <c r="C43" s="92">
        <f>IF(RSI!U43&lt;5,-50,IF(RSI!U43&lt;15,300,IF(RSI!U43&lt;17,250,IF(RSI!U43&lt;20,200,IF(RSI!U43&lt;25,100,IF(RSI!U43&lt;30,25,-300))))))</f>
        <v>100</v>
      </c>
      <c r="D43" s="93">
        <f>RSI!W43*10000</f>
        <v>14.495379634444305</v>
      </c>
      <c r="E43" s="92">
        <f>IF(RSI!S43="UP",500,IF(RSI!S43="EVEN",300,IF(RSI!S43="DOWN",-500)))</f>
        <v>500</v>
      </c>
      <c r="F43" s="92">
        <f>IF(RSI!T43="UP",500,IF(RSI!T43="EVEN",250,IF(RSI!T43="DOWN",-1000,0)))</f>
        <v>500</v>
      </c>
      <c r="G43" s="92">
        <f>IF(RSI!M43="Buy",1000,IF(RSI!M43="Hold",300,-1000))</f>
        <v>300</v>
      </c>
      <c r="H43" s="93">
        <f>IF(RSI!N43&gt;3,RSI!N43*50,IF(RSI!N43&gt;2,RSI!N43*20,IF(RSI!N43&gt;1,RSI!N43*10,-200)))</f>
        <v>18.611700534820557</v>
      </c>
      <c r="I43" s="93">
        <f>IF(RSI!O43&gt;=110,RSI!O43*-3,IF(RSI!O43&gt;=100,10000/(RSI!O43+5),IF(RSI!O43&gt;=80,300,IF(RSI!O43&gt;=70,100,RSI!O43*5))))</f>
        <v>300</v>
      </c>
      <c r="J43" s="93">
        <f>RSI!P43*50</f>
        <v>414.4958972930908</v>
      </c>
      <c r="K43" s="143">
        <f>IF(RSI!Q43&gt;64,RSI!Q43*25,IF(RSI!Q43&gt;54,RSI!Q43*20,RSI!Q43*10))</f>
        <v>1772.5000000000002</v>
      </c>
      <c r="L43" s="143">
        <f>RSI!R43*100</f>
        <v>1320</v>
      </c>
      <c r="M43" s="76">
        <f>IF(RSI!X43&gt;=7.9,RSI!X43*150+500,IF(RSI!X43&gt;=6.8,RSI!X43*100+300,IF(RSI!X43&gt;=5.3,RSI!X43*50+100,RSI!X43*-200)))</f>
        <v>1759.999942779541</v>
      </c>
      <c r="N43" s="14">
        <f>SUM(C43:L43)+M43</f>
        <v>7000.102920241897</v>
      </c>
      <c r="O43" s="15"/>
      <c r="P43" s="77"/>
      <c r="Q43" s="79"/>
      <c r="R43" s="79"/>
      <c r="S43" s="79"/>
      <c r="T43" s="79"/>
      <c r="U43" s="79"/>
      <c r="V43" s="79"/>
      <c r="W43" s="79"/>
      <c r="X43" s="79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5">
      <c r="A44" s="13" t="str">
        <f>RSI!A44</f>
        <v>D.R. Horton</v>
      </c>
      <c r="B44" s="13" t="str">
        <f>RSI!B44</f>
        <v>DHI</v>
      </c>
      <c r="C44" s="92">
        <f>IF(RSI!U44&lt;5,-50,IF(RSI!U44&lt;15,300,IF(RSI!U44&lt;17,250,IF(RSI!U44&lt;20,200,IF(RSI!U44&lt;25,100,IF(RSI!U44&lt;30,25,-300))))))</f>
        <v>300</v>
      </c>
      <c r="D44" s="93">
        <f>RSI!W44*10000</f>
        <v>103.24061523728196</v>
      </c>
      <c r="E44" s="92">
        <f>IF(RSI!S44="UP",500,IF(RSI!S44="EVEN",300,IF(RSI!S44="DOWN",-500)))</f>
        <v>500</v>
      </c>
      <c r="F44" s="92">
        <f>IF(RSI!T44="UP",500,IF(RSI!T44="EVEN",250,IF(RSI!T44="DOWN",-1000,0)))</f>
        <v>500</v>
      </c>
      <c r="G44" s="92">
        <f>IF(RSI!M44="Buy",1000,IF(RSI!M44="Hold",300,-1000))</f>
        <v>300</v>
      </c>
      <c r="H44" s="93">
        <f>IF(RSI!N44&gt;3,RSI!N44*50,IF(RSI!N44&gt;2,RSI!N44*20,IF(RSI!N44&gt;1,RSI!N44*10,-200)))</f>
        <v>10.201455354690552</v>
      </c>
      <c r="I44" s="93">
        <f>IF(RSI!O44&gt;=110,RSI!O44*-3,IF(RSI!O44&gt;=100,10000/(RSI!O44+5),IF(RSI!O44&gt;=80,300,IF(RSI!O44&gt;=70,100,RSI!O44*5))))</f>
        <v>-350.7692184448242</v>
      </c>
      <c r="J44" s="93">
        <f>RSI!P44*50</f>
        <v>474.2079257965088</v>
      </c>
      <c r="K44" s="143">
        <f>IF(RSI!Q44&gt;64,RSI!Q44*25,IF(RSI!Q44&gt;54,RSI!Q44*20,RSI!Q44*10))</f>
        <v>1650</v>
      </c>
      <c r="L44" s="143">
        <f>RSI!R44*100</f>
        <v>670</v>
      </c>
      <c r="M44" s="76">
        <f>IF(RSI!X44&gt;=7.9,RSI!X44*150+500,IF(RSI!X44&gt;=6.8,RSI!X44*100+300,IF(RSI!X44&gt;=5.3,RSI!X44*50+100,RSI!X44*-200)))</f>
        <v>2000</v>
      </c>
      <c r="N44" s="14">
        <f>SUM(C44:L44)+M44</f>
        <v>6156.880777943657</v>
      </c>
      <c r="O44" s="15"/>
      <c r="P44" s="77"/>
      <c r="Q44" s="79"/>
      <c r="R44" s="79"/>
      <c r="S44" s="79"/>
      <c r="T44" s="79"/>
      <c r="U44" s="79"/>
      <c r="V44" s="79"/>
      <c r="W44" s="79"/>
      <c r="X44" s="79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5">
      <c r="A45" s="13" t="str">
        <f>RSI!A45</f>
        <v>Dell</v>
      </c>
      <c r="B45" s="13" t="str">
        <f>RSI!B45</f>
        <v>DELL</v>
      </c>
      <c r="C45" s="92">
        <f>IF(RSI!U45&lt;5,-50,IF(RSI!U45&lt;15,300,IF(RSI!U45&lt;17,250,IF(RSI!U45&lt;20,200,IF(RSI!U45&lt;25,100,IF(RSI!U45&lt;30,25,-300))))))</f>
        <v>100</v>
      </c>
      <c r="D45" s="93">
        <f>RSI!W45*10000</f>
        <v>0</v>
      </c>
      <c r="E45" s="92">
        <f>IF(RSI!S45="UP",500,IF(RSI!S45="EVEN",300,IF(RSI!S45="DOWN",-500)))</f>
        <v>300</v>
      </c>
      <c r="F45" s="92">
        <f>IF(RSI!T45="UP",500,IF(RSI!T45="EVEN",250,IF(RSI!T45="DOWN",-1000,0)))</f>
        <v>500</v>
      </c>
      <c r="G45" s="92">
        <f>IF(RSI!M45="Buy",1000,IF(RSI!M45="Hold",300,-1000))</f>
        <v>1000</v>
      </c>
      <c r="H45" s="93">
        <f>IF(RSI!N45&gt;3,RSI!N45*50,IF(RSI!N45&gt;2,RSI!N45*20,IF(RSI!N45&gt;1,RSI!N45*10,-200)))</f>
        <v>189.7162675857544</v>
      </c>
      <c r="I45" s="93">
        <f>IF(RSI!O45&gt;=110,RSI!O45*-3,IF(RSI!O45&gt;=100,10000/(RSI!O45+5),IF(RSI!O45&gt;=80,300,IF(RSI!O45&gt;=70,100,RSI!O45*5))))</f>
        <v>100</v>
      </c>
      <c r="J45" s="93">
        <f>RSI!P45*50</f>
        <v>682.5651168823242</v>
      </c>
      <c r="K45" s="143">
        <f>IF(RSI!Q45&gt;64,RSI!Q45*25,IF(RSI!Q45&gt;54,RSI!Q45*20,RSI!Q45*10))</f>
        <v>1737.5</v>
      </c>
      <c r="L45" s="143">
        <f>RSI!R45*100</f>
        <v>2010.0000000000002</v>
      </c>
      <c r="M45" s="76">
        <f>IF(RSI!X45&gt;=7.9,RSI!X45*150+500,IF(RSI!X45&gt;=6.8,RSI!X45*100+300,IF(RSI!X45&gt;=5.3,RSI!X45*50+100,RSI!X45*-200)))</f>
        <v>-519.9999809265137</v>
      </c>
      <c r="N45" s="14">
        <f>SUM(C45:L45)+M45</f>
        <v>6099.781403541565</v>
      </c>
      <c r="O45" s="15"/>
      <c r="P45" s="77"/>
      <c r="Q45" s="79"/>
      <c r="R45" s="79"/>
      <c r="S45" s="79"/>
      <c r="T45" s="79"/>
      <c r="U45" s="79"/>
      <c r="V45" s="79"/>
      <c r="W45" s="79"/>
      <c r="X45" s="79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5">
      <c r="A46" s="13" t="str">
        <f>RSI!A46</f>
        <v>Diagnostic Products</v>
      </c>
      <c r="B46" s="13" t="str">
        <f>RSI!B46</f>
        <v>DP</v>
      </c>
      <c r="C46" s="92">
        <f>IF(RSI!U46&lt;5,-50,IF(RSI!U46&lt;15,300,IF(RSI!U46&lt;17,250,IF(RSI!U46&lt;20,200,IF(RSI!U46&lt;25,100,IF(RSI!U46&lt;30,25,-300))))))</f>
        <v>200</v>
      </c>
      <c r="D46" s="93">
        <f>RSI!W46*10000</f>
        <v>66.55574119876704</v>
      </c>
      <c r="E46" s="92">
        <f>IF(RSI!S46="UP",500,IF(RSI!S46="EVEN",300,IF(RSI!S46="DOWN",-500)))</f>
        <v>500</v>
      </c>
      <c r="F46" s="92">
        <f>IF(RSI!T46="UP",500,IF(RSI!T46="EVEN",250,IF(RSI!T46="DOWN",-1000,0)))</f>
        <v>250</v>
      </c>
      <c r="G46" s="92">
        <f>IF(RSI!M46="Buy",1000,IF(RSI!M46="Hold",300,-1000))</f>
        <v>1000</v>
      </c>
      <c r="H46" s="93">
        <f>IF(RSI!N46&gt;3,RSI!N46*50,IF(RSI!N46&gt;2,RSI!N46*20,IF(RSI!N46&gt;1,RSI!N46*10,-200)))</f>
        <v>255.52067756652832</v>
      </c>
      <c r="I46" s="93">
        <f>IF(RSI!O46&gt;=110,RSI!O46*-3,IF(RSI!O46&gt;=100,10000/(RSI!O46+5),IF(RSI!O46&gt;=80,300,IF(RSI!O46&gt;=70,100,RSI!O46*5))))</f>
        <v>100</v>
      </c>
      <c r="J46" s="93">
        <f>RSI!P46*50</f>
        <v>775.3302097320557</v>
      </c>
      <c r="K46" s="143">
        <f>IF(RSI!Q46&gt;64,RSI!Q46*25,IF(RSI!Q46&gt;54,RSI!Q46*20,RSI!Q46*10))</f>
        <v>1602.4999999999998</v>
      </c>
      <c r="L46" s="143">
        <f>RSI!R46*100</f>
        <v>1270</v>
      </c>
      <c r="M46" s="76">
        <f>IF(RSI!X46&gt;=7.9,RSI!X46*150+500,IF(RSI!X46&gt;=6.8,RSI!X46*100+300,IF(RSI!X46&gt;=5.3,RSI!X46*50+100,RSI!X46*-200)))</f>
        <v>-519.9999809265137</v>
      </c>
      <c r="N46" s="14">
        <f>SUM(C46:L46)+M46</f>
        <v>5499.906647570837</v>
      </c>
      <c r="O46" s="16"/>
      <c r="P46" s="77"/>
      <c r="Q46" s="79"/>
      <c r="R46" s="79"/>
      <c r="S46" s="79"/>
      <c r="T46" s="79"/>
      <c r="U46" s="79"/>
      <c r="V46" s="79"/>
      <c r="W46" s="79"/>
      <c r="X46" s="79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5">
      <c r="A47" s="13" t="str">
        <f>RSI!A47</f>
        <v>Doral Financial</v>
      </c>
      <c r="B47" s="13" t="str">
        <f>RSI!B47</f>
        <v>DRL</v>
      </c>
      <c r="C47" s="92">
        <f>IF(RSI!U47&lt;5,-50,IF(RSI!U47&lt;15,300,IF(RSI!U47&lt;17,250,IF(RSI!U47&lt;20,200,IF(RSI!U47&lt;25,100,IF(RSI!U47&lt;30,25,-300))))))</f>
        <v>-50</v>
      </c>
      <c r="D47" s="93">
        <f>RSI!W47*10000</f>
        <v>310.67959895310634</v>
      </c>
      <c r="E47" s="92">
        <f>IF(RSI!S47="UP",500,IF(RSI!S47="EVEN",300,IF(RSI!S47="DOWN",-500)))</f>
        <v>500</v>
      </c>
      <c r="F47" s="92">
        <f>IF(RSI!T47="UP",500,IF(RSI!T47="EVEN",250,IF(RSI!T47="DOWN",-1000,0)))</f>
        <v>500</v>
      </c>
      <c r="G47" s="92">
        <f>IF(RSI!M47="Buy",1000,IF(RSI!M47="Hold",300,-1000))</f>
        <v>300</v>
      </c>
      <c r="H47" s="93">
        <f>IF(RSI!N47&gt;3,RSI!N47*50,IF(RSI!N47&gt;2,RSI!N47*20,IF(RSI!N47&gt;1,RSI!N47*10,-200)))</f>
        <v>55.16128063201904</v>
      </c>
      <c r="I47" s="93">
        <f>IF(RSI!O47&gt;=110,RSI!O47*-3,IF(RSI!O47&gt;=100,10000/(RSI!O47+5),IF(RSI!O47&gt;=80,300,IF(RSI!O47&gt;=70,100,RSI!O47*5))))</f>
        <v>127.55102157592773</v>
      </c>
      <c r="J47" s="93">
        <f>RSI!P47*50</f>
        <v>1244.6873664855957</v>
      </c>
      <c r="K47" s="143">
        <f>IF(RSI!Q47&gt;64,RSI!Q47*25,IF(RSI!Q47&gt;54,RSI!Q47*20,RSI!Q47*10))</f>
        <v>1632.5</v>
      </c>
      <c r="L47" s="143">
        <f>RSI!R47*100</f>
        <v>3550</v>
      </c>
      <c r="M47" s="76">
        <f>IF(RSI!X47&gt;=7.9,RSI!X47*150+500,IF(RSI!X47&gt;=6.8,RSI!X47*100+300,IF(RSI!X47&gt;=5.3,RSI!X47*50+100,RSI!X47*-200)))</f>
        <v>1925</v>
      </c>
      <c r="N47" s="14">
        <f>SUM(C47:L47)+M47</f>
        <v>10095.579267646648</v>
      </c>
      <c r="O47" s="16"/>
      <c r="P47" s="77"/>
      <c r="Q47" s="79"/>
      <c r="R47" s="79"/>
      <c r="S47" s="79"/>
      <c r="T47" s="79"/>
      <c r="U47" s="79"/>
      <c r="V47" s="79"/>
      <c r="W47" s="79"/>
      <c r="X47" s="79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5">
      <c r="A48" s="13" t="str">
        <f>RSI!A48</f>
        <v>eBay</v>
      </c>
      <c r="B48" s="13" t="str">
        <f>RSI!B48</f>
        <v>EBAY</v>
      </c>
      <c r="C48" s="92">
        <f>IF(RSI!U48&lt;5,-50,IF(RSI!U48&lt;15,300,IF(RSI!U48&lt;17,250,IF(RSI!U48&lt;20,200,IF(RSI!U48&lt;25,100,IF(RSI!U48&lt;30,25,-300))))))</f>
        <v>-300</v>
      </c>
      <c r="D48" s="93">
        <f>RSI!W48*10000</f>
        <v>0</v>
      </c>
      <c r="E48" s="92">
        <f>IF(RSI!S48="UP",500,IF(RSI!S48="EVEN",300,IF(RSI!S48="DOWN",-500)))</f>
        <v>500</v>
      </c>
      <c r="F48" s="92">
        <f>IF(RSI!T48="UP",500,IF(RSI!T48="EVEN",250,IF(RSI!T48="DOWN",-1000,0)))</f>
        <v>500</v>
      </c>
      <c r="G48" s="92">
        <f>IF(RSI!M48="Buy",1000,IF(RSI!M48="Hold",300,-1000))</f>
        <v>300</v>
      </c>
      <c r="H48" s="93">
        <f>IF(RSI!N48&gt;3,RSI!N48*50,IF(RSI!N48&gt;2,RSI!N48*20,IF(RSI!N48&gt;1,RSI!N48*10,-200)))</f>
        <v>-200</v>
      </c>
      <c r="I48" s="93">
        <f>IF(RSI!O48&gt;=110,RSI!O48*-3,IF(RSI!O48&gt;=100,10000/(RSI!O48+5),IF(RSI!O48&gt;=80,300,IF(RSI!O48&gt;=70,100,RSI!O48*5))))</f>
        <v>300</v>
      </c>
      <c r="J48" s="93">
        <f>RSI!P48*50</f>
        <v>335.1307153701782</v>
      </c>
      <c r="K48" s="143">
        <f>IF(RSI!Q48&gt;64,RSI!Q48*25,IF(RSI!Q48&gt;54,RSI!Q48*20,RSI!Q48*10))</f>
        <v>2170</v>
      </c>
      <c r="L48" s="143">
        <f>RSI!R48*100</f>
        <v>2390</v>
      </c>
      <c r="M48" s="76">
        <f>IF(RSI!X48&gt;=7.9,RSI!X48*150+500,IF(RSI!X48&gt;=6.8,RSI!X48*100+300,IF(RSI!X48&gt;=5.3,RSI!X48*50+100,RSI!X48*-200)))</f>
        <v>1759.999942779541</v>
      </c>
      <c r="N48" s="14">
        <f>SUM(C48:L48)+M48</f>
        <v>7755.130658149719</v>
      </c>
      <c r="O48" s="16"/>
      <c r="P48" s="77"/>
      <c r="Q48" s="79"/>
      <c r="R48" s="79"/>
      <c r="S48" s="79"/>
      <c r="T48" s="79"/>
      <c r="U48" s="79"/>
      <c r="V48" s="79"/>
      <c r="W48" s="79"/>
      <c r="X48" s="79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5">
      <c r="A49" s="13" t="str">
        <f>RSI!A49</f>
        <v>Education Management **</v>
      </c>
      <c r="B49" s="13" t="str">
        <f>RSI!B49</f>
        <v>EDMC</v>
      </c>
      <c r="C49" s="92">
        <f>IF(RSI!U49&lt;5,-50,IF(RSI!U49&lt;15,300,IF(RSI!U49&lt;17,250,IF(RSI!U49&lt;20,200,IF(RSI!U49&lt;25,100,IF(RSI!U49&lt;30,25,-300))))))</f>
        <v>100</v>
      </c>
      <c r="D49" s="93">
        <f>RSI!W49*10000</f>
        <v>0</v>
      </c>
      <c r="E49" s="92">
        <f>IF(RSI!S49="UP",500,IF(RSI!S49="EVEN",300,IF(RSI!S49="DOWN",-500)))</f>
        <v>500</v>
      </c>
      <c r="F49" s="92">
        <f>IF(RSI!T49="UP",500,IF(RSI!T49="EVEN",250,IF(RSI!T49="DOWN",-1000,0)))</f>
        <v>500</v>
      </c>
      <c r="G49" s="92">
        <f>IF(RSI!M49="Buy",1000,IF(RSI!M49="Hold",300,-1000))</f>
        <v>1000</v>
      </c>
      <c r="H49" s="93">
        <f>IF(RSI!N49&gt;3,RSI!N49*50,IF(RSI!N49&gt;2,RSI!N49*20,IF(RSI!N49&gt;1,RSI!N49*10,-200)))</f>
        <v>200.9727954864502</v>
      </c>
      <c r="I49" s="93">
        <f>IF(RSI!O49&gt;=110,RSI!O49*-3,IF(RSI!O49&gt;=100,10000/(RSI!O49+5),IF(RSI!O49&gt;=80,300,IF(RSI!O49&gt;=70,100,RSI!O49*5))))</f>
        <v>100</v>
      </c>
      <c r="J49" s="93">
        <f>RSI!P49*50</f>
        <v>737.6096725463867</v>
      </c>
      <c r="K49" s="143">
        <f>IF(RSI!Q49&gt;64,RSI!Q49*25,IF(RSI!Q49&gt;54,RSI!Q49*20,RSI!Q49*10))</f>
        <v>1672.5000000000002</v>
      </c>
      <c r="L49" s="143">
        <f>RSI!R49*100</f>
        <v>2039.9999999999998</v>
      </c>
      <c r="M49" s="76">
        <f>IF(RSI!X49&gt;=7.9,RSI!X49*150+500,IF(RSI!X49&gt;=6.8,RSI!X49*100+300,IF(RSI!X49&gt;=5.3,RSI!X49*50+100,RSI!X49*-200)))</f>
        <v>2000</v>
      </c>
      <c r="N49" s="14">
        <f>SUM(C49:L49)+M49</f>
        <v>8851.082468032837</v>
      </c>
      <c r="O49" s="16"/>
      <c r="P49" s="77"/>
      <c r="Q49" s="79"/>
      <c r="R49" s="79"/>
      <c r="S49" s="79"/>
      <c r="T49" s="79"/>
      <c r="U49" s="79"/>
      <c r="V49" s="79"/>
      <c r="W49" s="79"/>
      <c r="X49" s="79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5">
      <c r="A50" s="13" t="str">
        <f>RSI!A50</f>
        <v>EMC Corp</v>
      </c>
      <c r="B50" s="13" t="str">
        <f>RSI!B50</f>
        <v>EMC</v>
      </c>
      <c r="C50" s="92">
        <f>IF(RSI!U50&lt;5,-50,IF(RSI!U50&lt;15,300,IF(RSI!U50&lt;17,250,IF(RSI!U50&lt;20,200,IF(RSI!U50&lt;25,100,IF(RSI!U50&lt;30,25,-300))))))</f>
        <v>25</v>
      </c>
      <c r="D50" s="93">
        <f>RSI!W50*10000</f>
        <v>0</v>
      </c>
      <c r="E50" s="92">
        <f>IF(RSI!S50="UP",500,IF(RSI!S50="EVEN",300,IF(RSI!S50="DOWN",-500)))</f>
        <v>500</v>
      </c>
      <c r="F50" s="92">
        <f>IF(RSI!T50="UP",500,IF(RSI!T50="EVEN",250,IF(RSI!T50="DOWN",-1000,0)))</f>
        <v>-1000</v>
      </c>
      <c r="G50" s="92">
        <f>IF(RSI!M50="Buy",1000,IF(RSI!M50="Hold",300,-1000))</f>
        <v>300</v>
      </c>
      <c r="H50" s="93">
        <f>IF(RSI!N50&gt;3,RSI!N50*50,IF(RSI!N50&gt;2,RSI!N50*20,IF(RSI!N50&gt;1,RSI!N50*10,-200)))</f>
        <v>45.938072204589844</v>
      </c>
      <c r="I50" s="93">
        <f>IF(RSI!O50&gt;=110,RSI!O50*-3,IF(RSI!O50&gt;=100,10000/(RSI!O50+5),IF(RSI!O50&gt;=80,300,IF(RSI!O50&gt;=70,100,RSI!O50*5))))</f>
        <v>100</v>
      </c>
      <c r="J50" s="93">
        <f>RSI!P50*50</f>
        <v>685.6849193572998</v>
      </c>
      <c r="K50" s="143">
        <f>IF(RSI!Q50&gt;64,RSI!Q50*25,IF(RSI!Q50&gt;54,RSI!Q50*20,RSI!Q50*10))</f>
        <v>533</v>
      </c>
      <c r="L50" s="143">
        <f>RSI!R50*100</f>
        <v>1350</v>
      </c>
      <c r="M50" s="76">
        <f>IF(RSI!X50&gt;=7.9,RSI!X50*150+500,IF(RSI!X50&gt;=6.8,RSI!X50*100+300,IF(RSI!X50&gt;=5.3,RSI!X50*50+100,RSI!X50*-200)))</f>
        <v>-419.9999809265137</v>
      </c>
      <c r="N50" s="14">
        <f>SUM(C50:L50)+M50</f>
        <v>2119.623010635376</v>
      </c>
      <c r="O50" s="16"/>
      <c r="P50" s="77"/>
      <c r="Q50" s="79"/>
      <c r="R50" s="79"/>
      <c r="S50" s="79"/>
      <c r="T50" s="79"/>
      <c r="U50" s="79"/>
      <c r="V50" s="79"/>
      <c r="W50" s="79"/>
      <c r="X50" s="79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5">
      <c r="A51" s="13" t="str">
        <f>RSI!A51</f>
        <v>Expeditors Int'l</v>
      </c>
      <c r="B51" s="13" t="str">
        <f>RSI!B51</f>
        <v>EXPD</v>
      </c>
      <c r="C51" s="92">
        <f>IF(RSI!U51&lt;5,-50,IF(RSI!U51&lt;15,300,IF(RSI!U51&lt;17,250,IF(RSI!U51&lt;20,200,IF(RSI!U51&lt;25,100,IF(RSI!U51&lt;30,25,-300))))))</f>
        <v>-300</v>
      </c>
      <c r="D51" s="93">
        <f>RSI!W51*10000</f>
        <v>42.44482323508995</v>
      </c>
      <c r="E51" s="92">
        <f>IF(RSI!S51="UP",500,IF(RSI!S51="EVEN",300,IF(RSI!S51="DOWN",-500)))</f>
        <v>300</v>
      </c>
      <c r="F51" s="92">
        <f>IF(RSI!T51="UP",500,IF(RSI!T51="EVEN",250,IF(RSI!T51="DOWN",-1000,0)))</f>
        <v>-1000</v>
      </c>
      <c r="G51" s="92">
        <f>IF(RSI!M51="Buy",1000,IF(RSI!M51="Hold",300,-1000))</f>
        <v>300</v>
      </c>
      <c r="H51" s="93">
        <f>IF(RSI!N51&gt;3,RSI!N51*50,IF(RSI!N51&gt;2,RSI!N51*20,IF(RSI!N51&gt;1,RSI!N51*10,-200)))</f>
        <v>-200</v>
      </c>
      <c r="I51" s="93">
        <f>IF(RSI!O51&gt;=110,RSI!O51*-3,IF(RSI!O51&gt;=100,10000/(RSI!O51+5),IF(RSI!O51&gt;=80,300,IF(RSI!O51&gt;=70,100,RSI!O51*5))))</f>
        <v>-422.72731018066406</v>
      </c>
      <c r="J51" s="93">
        <f>RSI!P51*50</f>
        <v>254.30641174316406</v>
      </c>
      <c r="K51" s="143">
        <f>IF(RSI!Q51&gt;64,RSI!Q51*25,IF(RSI!Q51&gt;54,RSI!Q51*20,RSI!Q51*10))</f>
        <v>1752.4999999999998</v>
      </c>
      <c r="L51" s="143">
        <f>RSI!R51*100</f>
        <v>869.9999999999999</v>
      </c>
      <c r="M51" s="76">
        <f>IF(RSI!X51&gt;=7.9,RSI!X51*150+500,IF(RSI!X51&gt;=6.8,RSI!X51*100+300,IF(RSI!X51&gt;=5.3,RSI!X51*50+100,RSI!X51*-200)))</f>
        <v>1834.999942779541</v>
      </c>
      <c r="N51" s="14">
        <f>SUM(C51:L51)+M51</f>
        <v>3431.5238675771307</v>
      </c>
      <c r="O51" s="15"/>
      <c r="P51" s="77"/>
      <c r="Q51" s="79"/>
      <c r="R51" s="79"/>
      <c r="S51" s="79"/>
      <c r="T51" s="79"/>
      <c r="U51" s="79"/>
      <c r="V51" s="79"/>
      <c r="W51" s="79"/>
      <c r="X51" s="79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5">
      <c r="A52" s="13" t="str">
        <f>RSI!A52</f>
        <v>Express Scripts</v>
      </c>
      <c r="B52" s="13" t="str">
        <f>RSI!B52</f>
        <v>ESRX</v>
      </c>
      <c r="C52" s="92">
        <f>IF(RSI!U52&lt;5,-50,IF(RSI!U52&lt;15,300,IF(RSI!U52&lt;17,250,IF(RSI!U52&lt;20,200,IF(RSI!U52&lt;25,100,IF(RSI!U52&lt;30,25,-300))))))</f>
        <v>-300</v>
      </c>
      <c r="D52" s="93">
        <f>RSI!W52*10000</f>
        <v>0</v>
      </c>
      <c r="E52" s="92">
        <f>IF(RSI!S52="UP",500,IF(RSI!S52="EVEN",300,IF(RSI!S52="DOWN",-500)))</f>
        <v>500</v>
      </c>
      <c r="F52" s="92">
        <f>IF(RSI!T52="UP",500,IF(RSI!T52="EVEN",250,IF(RSI!T52="DOWN",-1000,0)))</f>
        <v>500</v>
      </c>
      <c r="G52" s="92">
        <f>IF(RSI!M52="Buy",1000,IF(RSI!M52="Hold",300,-1000))</f>
        <v>300</v>
      </c>
      <c r="H52" s="93">
        <f>IF(RSI!N52&gt;3,RSI!N52*50,IF(RSI!N52&gt;2,RSI!N52*20,IF(RSI!N52&gt;1,RSI!N52*10,-200)))</f>
        <v>-200</v>
      </c>
      <c r="I52" s="93">
        <f>IF(RSI!O52&gt;=110,RSI!O52*-3,IF(RSI!O52&gt;=100,10000/(RSI!O52+5),IF(RSI!O52&gt;=80,300,IF(RSI!O52&gt;=70,100,RSI!O52*5))))</f>
        <v>-424.1379089355469</v>
      </c>
      <c r="J52" s="93">
        <f>RSI!P52*50</f>
        <v>206.31062984466553</v>
      </c>
      <c r="K52" s="143">
        <f>IF(RSI!Q52&gt;64,RSI!Q52*25,IF(RSI!Q52&gt;54,RSI!Q52*20,RSI!Q52*10))</f>
        <v>1264</v>
      </c>
      <c r="L52" s="143">
        <f>RSI!R52*100</f>
        <v>350</v>
      </c>
      <c r="M52" s="76">
        <f>IF(RSI!X52&gt;=7.9,RSI!X52*150+500,IF(RSI!X52&gt;=6.8,RSI!X52*100+300,IF(RSI!X52&gt;=5.3,RSI!X52*50+100,RSI!X52*-200)))</f>
        <v>-640.0000095367432</v>
      </c>
      <c r="N52" s="14">
        <f>SUM(C52:L52)+M52</f>
        <v>1556.1727113723755</v>
      </c>
      <c r="O52" s="15"/>
      <c r="P52" s="77"/>
      <c r="Q52" s="79"/>
      <c r="R52" s="79"/>
      <c r="S52" s="79"/>
      <c r="T52" s="79"/>
      <c r="U52" s="79"/>
      <c r="V52" s="79"/>
      <c r="W52" s="79"/>
      <c r="X52" s="79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5">
      <c r="A53" s="13" t="str">
        <f>RSI!A53</f>
        <v>Exxon Mobile </v>
      </c>
      <c r="B53" s="13" t="str">
        <f>RSI!B53</f>
        <v>XOM</v>
      </c>
      <c r="C53" s="92">
        <f>IF(RSI!U53&lt;5,-50,IF(RSI!U53&lt;15,300,IF(RSI!U53&lt;17,250,IF(RSI!U53&lt;20,200,IF(RSI!U53&lt;25,100,IF(RSI!U53&lt;30,25,-300))))))</f>
        <v>300</v>
      </c>
      <c r="D53" s="93">
        <f>RSI!W53*10000</f>
        <v>198.93670713455663</v>
      </c>
      <c r="E53" s="92" t="b">
        <f>IF(RSI!S53="UP",500,IF(RSI!S53="EVEN",300,IF(RSI!S53="DOWN",-500)))</f>
        <v>0</v>
      </c>
      <c r="F53" s="92">
        <f>IF(RSI!T53="UP",500,IF(RSI!T53="EVEN",250,IF(RSI!T53="DOWN",-1000,0)))</f>
        <v>500</v>
      </c>
      <c r="G53" s="92">
        <f>IF(RSI!M53="Buy",1000,IF(RSI!M53="Hold",300,-1000))</f>
        <v>1000</v>
      </c>
      <c r="H53" s="93">
        <f>IF(RSI!N53&gt;3,RSI!N53*50,IF(RSI!N53&gt;2,RSI!N53*20,IF(RSI!N53&gt;1,RSI!N53*10,-200)))</f>
        <v>163.6859893798828</v>
      </c>
      <c r="I53" s="93">
        <f>IF(RSI!O53&gt;=110,RSI!O53*-3,IF(RSI!O53&gt;=100,10000/(RSI!O53+5),IF(RSI!O53&gt;=80,300,IF(RSI!O53&gt;=70,100,RSI!O53*5))))</f>
        <v>100</v>
      </c>
      <c r="J53" s="93">
        <f>RSI!P53*50</f>
        <v>662.2856616973877</v>
      </c>
      <c r="K53" s="143">
        <f>IF(RSI!Q53&gt;64,RSI!Q53*25,IF(RSI!Q53&gt;54,RSI!Q53*20,RSI!Q53*10))</f>
        <v>1695</v>
      </c>
      <c r="L53" s="143">
        <f>RSI!R53*100</f>
        <v>590</v>
      </c>
      <c r="M53" s="76">
        <f>IF(RSI!X53&gt;=7.9,RSI!X53*150+500,IF(RSI!X53&gt;=6.8,RSI!X53*100+300,IF(RSI!X53&gt;=5.3,RSI!X53*50+100,RSI!X53*-200)))</f>
        <v>-419.9999809265137</v>
      </c>
      <c r="N53" s="14">
        <f>SUM(C53:L53)+M53</f>
        <v>4789.908377285314</v>
      </c>
      <c r="O53" s="15"/>
      <c r="P53" s="77"/>
      <c r="Q53" s="79"/>
      <c r="R53" s="79"/>
      <c r="S53" s="79"/>
      <c r="T53" s="79"/>
      <c r="U53" s="79"/>
      <c r="V53" s="79"/>
      <c r="W53" s="79"/>
      <c r="X53" s="79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5">
      <c r="A54" s="13" t="str">
        <f>RSI!A54</f>
        <v>Factset Research</v>
      </c>
      <c r="B54" s="13" t="str">
        <f>RSI!B54</f>
        <v>FDS</v>
      </c>
      <c r="C54" s="92">
        <f>IF(RSI!U54&lt;5,-50,IF(RSI!U54&lt;15,300,IF(RSI!U54&lt;17,250,IF(RSI!U54&lt;20,200,IF(RSI!U54&lt;25,100,IF(RSI!U54&lt;30,25,-300))))))</f>
        <v>25</v>
      </c>
      <c r="D54" s="93">
        <f>RSI!W54*10000</f>
        <v>53.47593444397118</v>
      </c>
      <c r="E54" s="92">
        <f>IF(RSI!S54="UP",500,IF(RSI!S54="EVEN",300,IF(RSI!S54="DOWN",-500)))</f>
        <v>500</v>
      </c>
      <c r="F54" s="92">
        <f>IF(RSI!T54="UP",500,IF(RSI!T54="EVEN",250,IF(RSI!T54="DOWN",-1000,0)))</f>
        <v>0</v>
      </c>
      <c r="G54" s="92">
        <f>IF(RSI!M54="Buy",1000,IF(RSI!M54="Hold",300,-1000))</f>
        <v>300</v>
      </c>
      <c r="H54" s="93">
        <f>IF(RSI!N54&gt;3,RSI!N54*50,IF(RSI!N54&gt;2,RSI!N54*20,IF(RSI!N54&gt;1,RSI!N54*10,-200)))</f>
        <v>40.314955711364746</v>
      </c>
      <c r="I54" s="93">
        <f>IF(RSI!O54&gt;=110,RSI!O54*-3,IF(RSI!O54&gt;=100,10000/(RSI!O54+5),IF(RSI!O54&gt;=80,300,IF(RSI!O54&gt;=70,100,RSI!O54*5))))</f>
        <v>300</v>
      </c>
      <c r="J54" s="93">
        <f>RSI!P54*50</f>
        <v>579.426908493042</v>
      </c>
      <c r="K54" s="143">
        <f>IF(RSI!Q54&gt;64,RSI!Q54*25,IF(RSI!Q54&gt;54,RSI!Q54*20,RSI!Q54*10))</f>
        <v>1920</v>
      </c>
      <c r="L54" s="143">
        <f>RSI!R54*100</f>
        <v>1600</v>
      </c>
      <c r="M54" s="76">
        <f>IF(RSI!X54&gt;=7.9,RSI!X54*150+500,IF(RSI!X54&gt;=6.8,RSI!X54*100+300,IF(RSI!X54&gt;=5.3,RSI!X54*50+100,RSI!X54*-200)))</f>
        <v>415.00000953674316</v>
      </c>
      <c r="N54" s="14">
        <f>SUM(C54:L54)+M54</f>
        <v>5733.217808185122</v>
      </c>
      <c r="O54" s="15"/>
      <c r="P54" s="77"/>
      <c r="Q54" s="79"/>
      <c r="R54" s="79"/>
      <c r="S54" s="79"/>
      <c r="T54" s="79"/>
      <c r="U54" s="79"/>
      <c r="V54" s="79"/>
      <c r="W54" s="79"/>
      <c r="X54" s="79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5">
      <c r="A55" s="13" t="str">
        <f>RSI!A55</f>
        <v>Fair Isaac &amp; Co.</v>
      </c>
      <c r="B55" s="13" t="str">
        <f>RSI!B55</f>
        <v>FIC</v>
      </c>
      <c r="C55" s="92">
        <f>IF(RSI!U55&lt;5,-50,IF(RSI!U55&lt;15,300,IF(RSI!U55&lt;17,250,IF(RSI!U55&lt;20,200,IF(RSI!U55&lt;25,100,IF(RSI!U55&lt;30,25,-300))))))</f>
        <v>25</v>
      </c>
      <c r="D55" s="93">
        <f>RSI!W55*10000</f>
        <v>16.974325567325927</v>
      </c>
      <c r="E55" s="92">
        <f>IF(RSI!S55="UP",500,IF(RSI!S55="EVEN",300,IF(RSI!S55="DOWN",-500)))</f>
        <v>500</v>
      </c>
      <c r="F55" s="92">
        <f>IF(RSI!T55="UP",500,IF(RSI!T55="EVEN",250,IF(RSI!T55="DOWN",-1000,0)))</f>
        <v>-1000</v>
      </c>
      <c r="G55" s="92">
        <f>IF(RSI!M55="Buy",1000,IF(RSI!M55="Hold",300,-1000))</f>
        <v>300</v>
      </c>
      <c r="H55" s="93">
        <f>IF(RSI!N55&gt;3,RSI!N55*50,IF(RSI!N55&gt;2,RSI!N55*20,IF(RSI!N55&gt;1,RSI!N55*10,-200)))</f>
        <v>13.346138000488281</v>
      </c>
      <c r="I55" s="93">
        <f>IF(RSI!O55&gt;=110,RSI!O55*-3,IF(RSI!O55&gt;=100,10000/(RSI!O55+5),IF(RSI!O55&gt;=80,300,IF(RSI!O55&gt;=70,100,RSI!O55*5))))</f>
        <v>-337.5000228881836</v>
      </c>
      <c r="J55" s="93">
        <f>RSI!P55*50</f>
        <v>544.1933631896973</v>
      </c>
      <c r="K55" s="143">
        <f>IF(RSI!Q55&gt;64,RSI!Q55*25,IF(RSI!Q55&gt;54,RSI!Q55*20,RSI!Q55*10))</f>
        <v>1250</v>
      </c>
      <c r="L55" s="143">
        <f>RSI!R55*100</f>
        <v>1520</v>
      </c>
      <c r="M55" s="76">
        <f>IF(RSI!X55&gt;=7.9,RSI!X55*150+500,IF(RSI!X55&gt;=6.8,RSI!X55*100+300,IF(RSI!X55&gt;=5.3,RSI!X55*50+100,RSI!X55*-200)))</f>
        <v>-640.0000095367432</v>
      </c>
      <c r="N55" s="14">
        <f>SUM(C55:L55)+M55</f>
        <v>2192.0137943325844</v>
      </c>
      <c r="O55" s="15"/>
      <c r="P55" s="77"/>
      <c r="Q55" s="79"/>
      <c r="R55" s="79"/>
      <c r="S55" s="79"/>
      <c r="T55" s="79"/>
      <c r="U55" s="79"/>
      <c r="V55" s="79"/>
      <c r="W55" s="79"/>
      <c r="X55" s="79"/>
      <c r="Y55" s="79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5">
      <c r="A56" s="13" t="str">
        <f>RSI!A56</f>
        <v>Fastenal *</v>
      </c>
      <c r="B56" s="13" t="str">
        <f>RSI!B56</f>
        <v>FAST</v>
      </c>
      <c r="C56" s="92">
        <f>IF(RSI!U56&lt;5,-50,IF(RSI!U56&lt;15,300,IF(RSI!U56&lt;17,250,IF(RSI!U56&lt;20,200,IF(RSI!U56&lt;25,100,IF(RSI!U56&lt;30,25,-300))))))</f>
        <v>-300</v>
      </c>
      <c r="D56" s="93">
        <f>RSI!W56*10000</f>
        <v>75.33414116381728</v>
      </c>
      <c r="E56" s="92">
        <f>IF(RSI!S56="UP",500,IF(RSI!S56="EVEN",300,IF(RSI!S56="DOWN",-500)))</f>
        <v>500</v>
      </c>
      <c r="F56" s="92">
        <f>IF(RSI!T56="UP",500,IF(RSI!T56="EVEN",250,IF(RSI!T56="DOWN",-1000,0)))</f>
        <v>500</v>
      </c>
      <c r="G56" s="92">
        <f>IF(RSI!M56="Buy",1000,IF(RSI!M56="Hold",300,-1000))</f>
        <v>300</v>
      </c>
      <c r="H56" s="93">
        <f>IF(RSI!N56&gt;3,RSI!N56*50,IF(RSI!N56&gt;2,RSI!N56*20,IF(RSI!N56&gt;1,RSI!N56*10,-200)))</f>
        <v>10.749999284744263</v>
      </c>
      <c r="I56" s="93">
        <f>IF(RSI!O56&gt;=110,RSI!O56*-3,IF(RSI!O56&gt;=100,10000/(RSI!O56+5),IF(RSI!O56&gt;=80,300,IF(RSI!O56&gt;=70,100,RSI!O56*5))))</f>
        <v>-357.40738677978516</v>
      </c>
      <c r="J56" s="93">
        <f>RSI!P56*50</f>
        <v>479.67262268066406</v>
      </c>
      <c r="K56" s="143">
        <f>IF(RSI!Q56&gt;64,RSI!Q56*25,IF(RSI!Q56&gt;54,RSI!Q56*20,RSI!Q56*10))</f>
        <v>2110</v>
      </c>
      <c r="L56" s="143">
        <f>RSI!R56*100</f>
        <v>1310</v>
      </c>
      <c r="M56" s="76">
        <f>IF(RSI!X56&gt;=7.9,RSI!X56*150+500,IF(RSI!X56&gt;=6.8,RSI!X56*100+300,IF(RSI!X56&gt;=5.3,RSI!X56*50+100,RSI!X56*-200)))</f>
        <v>-640.0000095367432</v>
      </c>
      <c r="N56" s="14">
        <f>SUM(C56:L56)+M56</f>
        <v>3988.3493668126976</v>
      </c>
      <c r="O56" s="15"/>
      <c r="P56" s="77"/>
      <c r="Q56" s="79"/>
      <c r="R56" s="79"/>
      <c r="S56" s="79"/>
      <c r="T56" s="79"/>
      <c r="U56" s="79"/>
      <c r="V56" s="79"/>
      <c r="W56" s="79"/>
      <c r="X56" s="79"/>
      <c r="Y56" s="79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5">
      <c r="A57" s="13" t="str">
        <f>RSI!A57</f>
        <v>Family Dollar Stores</v>
      </c>
      <c r="B57" s="13" t="str">
        <f>RSI!B57</f>
        <v>FDO</v>
      </c>
      <c r="C57" s="92">
        <f>IF(RSI!U57&lt;5,-50,IF(RSI!U57&lt;15,300,IF(RSI!U57&lt;17,250,IF(RSI!U57&lt;20,200,IF(RSI!U57&lt;25,100,IF(RSI!U57&lt;30,25,-300))))))</f>
        <v>200</v>
      </c>
      <c r="D57" s="93">
        <f>RSI!W57*10000</f>
        <v>163.2302336870695</v>
      </c>
      <c r="E57" s="92">
        <f>IF(RSI!S57="UP",500,IF(RSI!S57="EVEN",300,IF(RSI!S57="DOWN",-500)))</f>
        <v>-500</v>
      </c>
      <c r="F57" s="92">
        <f>IF(RSI!T57="UP",500,IF(RSI!T57="EVEN",250,IF(RSI!T57="DOWN",-1000,0)))</f>
        <v>-1000</v>
      </c>
      <c r="G57" s="92">
        <f>IF(RSI!M57="Buy",1000,IF(RSI!M57="Hold",300,-1000))</f>
        <v>1000</v>
      </c>
      <c r="H57" s="93">
        <f>IF(RSI!N57&gt;3,RSI!N57*50,IF(RSI!N57&gt;2,RSI!N57*20,IF(RSI!N57&gt;1,RSI!N57*10,-200)))</f>
        <v>217.195725440979</v>
      </c>
      <c r="I57" s="93">
        <f>IF(RSI!O57&gt;=110,RSI!O57*-3,IF(RSI!O57&gt;=100,10000/(RSI!O57+5),IF(RSI!O57&gt;=80,300,IF(RSI!O57&gt;=70,100,RSI!O57*5))))</f>
        <v>100</v>
      </c>
      <c r="J57" s="93">
        <f>RSI!P57*50</f>
        <v>620.919132232666</v>
      </c>
      <c r="K57" s="143">
        <f>IF(RSI!Q57&gt;64,RSI!Q57*25,IF(RSI!Q57&gt;54,RSI!Q57*20,RSI!Q57*10))</f>
        <v>1672.5000000000002</v>
      </c>
      <c r="L57" s="143">
        <f>RSI!R57*100</f>
        <v>1800</v>
      </c>
      <c r="M57" s="76">
        <f>IF(RSI!X57&gt;=7.9,RSI!X57*150+500,IF(RSI!X57&gt;=6.8,RSI!X57*100+300,IF(RSI!X57&gt;=5.3,RSI!X57*50+100,RSI!X57*-200)))</f>
        <v>-320.0000047683716</v>
      </c>
      <c r="N57" s="14">
        <f>SUM(C57:L57)+M57</f>
        <v>3953.8450865923433</v>
      </c>
      <c r="O57" s="15"/>
      <c r="P57" s="77"/>
      <c r="Q57" s="79"/>
      <c r="R57" s="79"/>
      <c r="S57" s="79"/>
      <c r="T57" s="79"/>
      <c r="U57" s="79"/>
      <c r="V57" s="79"/>
      <c r="W57" s="79"/>
      <c r="X57" s="79"/>
      <c r="Y57" s="79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5">
      <c r="A58" s="13" t="str">
        <f>RSI!A58</f>
        <v>Fifth Third Bancorp</v>
      </c>
      <c r="B58" s="13" t="str">
        <f>RSI!B58</f>
        <v>FITB</v>
      </c>
      <c r="C58" s="92">
        <f>IF(RSI!U58&lt;5,-50,IF(RSI!U58&lt;15,300,IF(RSI!U58&lt;17,250,IF(RSI!U58&lt;20,200,IF(RSI!U58&lt;25,100,IF(RSI!U58&lt;30,25,-300))))))</f>
        <v>300</v>
      </c>
      <c r="D58" s="93">
        <f>RSI!W58*10000</f>
        <v>374.93831933889624</v>
      </c>
      <c r="E58" s="92">
        <f>IF(RSI!S58="UP",500,IF(RSI!S58="EVEN",300,IF(RSI!S58="DOWN",-500)))</f>
        <v>-500</v>
      </c>
      <c r="F58" s="92">
        <f>IF(RSI!T58="UP",500,IF(RSI!T58="EVEN",250,IF(RSI!T58="DOWN",-1000,0)))</f>
        <v>250</v>
      </c>
      <c r="G58" s="92">
        <f>IF(RSI!M58="Buy",1000,IF(RSI!M58="Hold",300,-1000))</f>
        <v>-1000</v>
      </c>
      <c r="H58" s="93">
        <f>IF(RSI!N58&gt;3,RSI!N58*50,IF(RSI!N58&gt;2,RSI!N58*20,IF(RSI!N58&gt;1,RSI!N58*10,-200)))</f>
        <v>-200</v>
      </c>
      <c r="I58" s="93">
        <f>IF(RSI!O58&gt;=110,RSI!O58*-3,IF(RSI!O58&gt;=100,10000/(RSI!O58+5),IF(RSI!O58&gt;=80,300,IF(RSI!O58&gt;=70,100,RSI!O58*5))))</f>
        <v>336.40552520751953</v>
      </c>
      <c r="J58" s="93">
        <f>RSI!P58*50</f>
        <v>206.9460153579712</v>
      </c>
      <c r="K58" s="143">
        <f>IF(RSI!Q58&gt;64,RSI!Q58*25,IF(RSI!Q58&gt;54,RSI!Q58*20,RSI!Q58*10))</f>
        <v>1864.9999999999998</v>
      </c>
      <c r="L58" s="143">
        <f>RSI!R58*100</f>
        <v>2000</v>
      </c>
      <c r="M58" s="76">
        <f>IF(RSI!X58&gt;=7.9,RSI!X58*150+500,IF(RSI!X58&gt;=6.8,RSI!X58*100+300,IF(RSI!X58&gt;=5.3,RSI!X58*50+100,RSI!X58*-200)))</f>
        <v>-220.00000476837158</v>
      </c>
      <c r="N58" s="14">
        <f>SUM(C58:L58)+M58</f>
        <v>3413.289855136015</v>
      </c>
      <c r="O58" s="15"/>
      <c r="P58" s="77"/>
      <c r="Q58" s="79"/>
      <c r="R58" s="79"/>
      <c r="S58" s="79"/>
      <c r="T58" s="79"/>
      <c r="U58" s="79"/>
      <c r="V58" s="79"/>
      <c r="W58" s="79"/>
      <c r="X58" s="79"/>
      <c r="Y58" s="79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5">
      <c r="A59" s="13" t="str">
        <f>RSI!A59</f>
        <v>First Data Corp.</v>
      </c>
      <c r="B59" s="13" t="str">
        <f>RSI!B59</f>
        <v>FDC</v>
      </c>
      <c r="C59" s="92">
        <f>IF(RSI!U59&lt;5,-50,IF(RSI!U59&lt;15,300,IF(RSI!U59&lt;17,250,IF(RSI!U59&lt;20,200,IF(RSI!U59&lt;25,100,IF(RSI!U59&lt;30,25,-300))))))</f>
        <v>100</v>
      </c>
      <c r="D59" s="93">
        <f>RSI!W59*10000</f>
        <v>56.73758840763982</v>
      </c>
      <c r="E59" s="92">
        <f>IF(RSI!S59="UP",500,IF(RSI!S59="EVEN",300,IF(RSI!S59="DOWN",-500)))</f>
        <v>500</v>
      </c>
      <c r="F59" s="92">
        <f>IF(RSI!T59="UP",500,IF(RSI!T59="EVEN",250,IF(RSI!T59="DOWN",-1000,0)))</f>
        <v>-1000</v>
      </c>
      <c r="G59" s="92">
        <f>IF(RSI!M59="Buy",1000,IF(RSI!M59="Hold",300,-1000))</f>
        <v>300</v>
      </c>
      <c r="H59" s="93">
        <f>IF(RSI!N59&gt;3,RSI!N59*50,IF(RSI!N59&gt;2,RSI!N59*20,IF(RSI!N59&gt;1,RSI!N59*10,-200)))</f>
        <v>47.962961196899414</v>
      </c>
      <c r="I59" s="93">
        <f>IF(RSI!O59&gt;=110,RSI!O59*-3,IF(RSI!O59&gt;=100,10000/(RSI!O59+5),IF(RSI!O59&gt;=80,300,IF(RSI!O59&gt;=70,100,RSI!O59*5))))</f>
        <v>300</v>
      </c>
      <c r="J59" s="93">
        <f>RSI!P59*50</f>
        <v>511.2173557281494</v>
      </c>
      <c r="K59" s="143">
        <f>IF(RSI!Q59&gt;64,RSI!Q59*25,IF(RSI!Q59&gt;54,RSI!Q59*20,RSI!Q59*10))</f>
        <v>1802.4999999999998</v>
      </c>
      <c r="L59" s="143">
        <f>RSI!R59*100</f>
        <v>1550</v>
      </c>
      <c r="M59" s="76">
        <f>IF(RSI!X59&gt;=7.9,RSI!X59*150+500,IF(RSI!X59&gt;=6.8,RSI!X59*100+300,IF(RSI!X59&gt;=5.3,RSI!X59*50+100,RSI!X59*-200)))</f>
        <v>-640.0000095367432</v>
      </c>
      <c r="N59" s="14">
        <f>SUM(C59:L59)+M59</f>
        <v>3528.417895795945</v>
      </c>
      <c r="O59" s="15"/>
      <c r="P59" s="77"/>
      <c r="Q59" s="79"/>
      <c r="R59" s="79"/>
      <c r="S59" s="79"/>
      <c r="T59" s="79"/>
      <c r="U59" s="79"/>
      <c r="V59" s="79"/>
      <c r="W59" s="79"/>
      <c r="X59" s="79"/>
      <c r="Y59" s="79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5">
      <c r="A60" s="13" t="str">
        <f>RSI!A60</f>
        <v>Fiserv **</v>
      </c>
      <c r="B60" s="13" t="str">
        <f>RSI!B60</f>
        <v>FISV</v>
      </c>
      <c r="C60" s="92">
        <f>IF(RSI!U60&lt;5,-50,IF(RSI!U60&lt;15,300,IF(RSI!U60&lt;17,250,IF(RSI!U60&lt;20,200,IF(RSI!U60&lt;25,100,IF(RSI!U60&lt;30,25,-300))))))</f>
        <v>100</v>
      </c>
      <c r="D60" s="93">
        <f>RSI!W60*10000</f>
        <v>0</v>
      </c>
      <c r="E60" s="92">
        <f>IF(RSI!S60="UP",500,IF(RSI!S60="EVEN",300,IF(RSI!S60="DOWN",-500)))</f>
        <v>300</v>
      </c>
      <c r="F60" s="92">
        <f>IF(RSI!T60="UP",500,IF(RSI!T60="EVEN",250,IF(RSI!T60="DOWN",-1000,0)))</f>
        <v>500</v>
      </c>
      <c r="G60" s="92">
        <f>IF(RSI!M60="Buy",1000,IF(RSI!M60="Hold",300,-1000))</f>
        <v>300</v>
      </c>
      <c r="H60" s="93">
        <f>IF(RSI!N60&gt;3,RSI!N60*50,IF(RSI!N60&gt;2,RSI!N60*20,IF(RSI!N60&gt;1,RSI!N60*10,-200)))</f>
        <v>49.764404296875</v>
      </c>
      <c r="I60" s="93">
        <f>IF(RSI!O60&gt;=110,RSI!O60*-3,IF(RSI!O60&gt;=100,10000/(RSI!O60+5),IF(RSI!O60&gt;=80,300,IF(RSI!O60&gt;=70,100,RSI!O60*5))))</f>
        <v>100</v>
      </c>
      <c r="J60" s="93">
        <f>RSI!P60*50</f>
        <v>640.4281616210938</v>
      </c>
      <c r="K60" s="143">
        <f>IF(RSI!Q60&gt;64,RSI!Q60*25,IF(RSI!Q60&gt;54,RSI!Q60*20,RSI!Q60*10))</f>
        <v>1770</v>
      </c>
      <c r="L60" s="143">
        <f>RSI!R60*100</f>
        <v>1930</v>
      </c>
      <c r="M60" s="76">
        <f>IF(RSI!X60&gt;=7.9,RSI!X60*150+500,IF(RSI!X60&gt;=6.8,RSI!X60*100+300,IF(RSI!X60&gt;=5.3,RSI!X60*50+100,RSI!X60*-200)))</f>
        <v>980.0000190734863</v>
      </c>
      <c r="N60" s="14">
        <f>SUM(C60:L60)+M60</f>
        <v>6670.192584991455</v>
      </c>
      <c r="O60" s="15"/>
      <c r="P60" s="77"/>
      <c r="Q60" s="79"/>
      <c r="R60" s="79"/>
      <c r="S60" s="79"/>
      <c r="T60" s="79"/>
      <c r="U60" s="79"/>
      <c r="V60" s="79"/>
      <c r="W60" s="79"/>
      <c r="X60" s="79"/>
      <c r="Y60" s="79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5">
      <c r="A61" s="13" t="str">
        <f>RSI!A61</f>
        <v>Forest Laboratories</v>
      </c>
      <c r="B61" s="13" t="str">
        <f>RSI!B61</f>
        <v>FRX</v>
      </c>
      <c r="C61" s="92">
        <f>IF(RSI!U61&lt;5,-50,IF(RSI!U61&lt;15,300,IF(RSI!U61&lt;17,250,IF(RSI!U61&lt;20,200,IF(RSI!U61&lt;25,100,IF(RSI!U61&lt;30,25,-300))))))</f>
        <v>200</v>
      </c>
      <c r="D61" s="93">
        <f>RSI!W61*10000</f>
        <v>0</v>
      </c>
      <c r="E61" s="92">
        <f>IF(RSI!S61="UP",500,IF(RSI!S61="EVEN",300,IF(RSI!S61="DOWN",-500)))</f>
        <v>500</v>
      </c>
      <c r="F61" s="92">
        <f>IF(RSI!T61="UP",500,IF(RSI!T61="EVEN",250,IF(RSI!T61="DOWN",-1000,0)))</f>
        <v>500</v>
      </c>
      <c r="G61" s="92">
        <f>IF(RSI!M61="Buy",1000,IF(RSI!M61="Hold",300,-1000))</f>
        <v>300</v>
      </c>
      <c r="H61" s="93">
        <f>IF(RSI!N61&gt;3,RSI!N61*50,IF(RSI!N61&gt;2,RSI!N61*20,IF(RSI!N61&gt;1,RSI!N61*10,-200)))</f>
        <v>11.892262697219849</v>
      </c>
      <c r="I61" s="93">
        <f>IF(RSI!O61&gt;=110,RSI!O61*-3,IF(RSI!O61&gt;=100,10000/(RSI!O61+5),IF(RSI!O61&gt;=80,300,IF(RSI!O61&gt;=70,100,RSI!O61*5))))</f>
        <v>297.61905670166016</v>
      </c>
      <c r="J61" s="93">
        <f>RSI!P61*50</f>
        <v>383.00020694732666</v>
      </c>
      <c r="K61" s="143">
        <f>IF(RSI!Q61&gt;64,RSI!Q61*25,IF(RSI!Q61&gt;54,RSI!Q61*20,RSI!Q61*10))</f>
        <v>1750</v>
      </c>
      <c r="L61" s="143">
        <f>RSI!R61*100</f>
        <v>1040</v>
      </c>
      <c r="M61" s="76">
        <f>IF(RSI!X61&gt;=7.9,RSI!X61*150+500,IF(RSI!X61&gt;=6.8,RSI!X61*100+300,IF(RSI!X61&gt;=5.3,RSI!X61*50+100,RSI!X61*-200)))</f>
        <v>-519.9999809265137</v>
      </c>
      <c r="N61" s="14">
        <f>SUM(C61:L61)+M61</f>
        <v>4462.511545419693</v>
      </c>
      <c r="O61" s="15"/>
      <c r="P61" s="77"/>
      <c r="Q61" s="79"/>
      <c r="R61" s="79"/>
      <c r="S61" s="79"/>
      <c r="T61" s="79"/>
      <c r="U61" s="79"/>
      <c r="V61" s="79"/>
      <c r="W61" s="79"/>
      <c r="X61" s="79"/>
      <c r="Y61" s="79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5">
      <c r="A62" s="13" t="str">
        <f>RSI!A62</f>
        <v>Forrester Research</v>
      </c>
      <c r="B62" s="13" t="str">
        <f>RSI!B62</f>
        <v>FORR</v>
      </c>
      <c r="C62" s="92">
        <f>IF(RSI!U62&lt;5,-50,IF(RSI!U62&lt;15,300,IF(RSI!U62&lt;17,250,IF(RSI!U62&lt;20,200,IF(RSI!U62&lt;25,100,IF(RSI!U62&lt;30,25,-300))))))</f>
        <v>-300</v>
      </c>
      <c r="D62" s="93">
        <f>RSI!W62*10000</f>
        <v>0</v>
      </c>
      <c r="E62" s="92">
        <f>IF(RSI!S62="UP",500,IF(RSI!S62="EVEN",300,IF(RSI!S62="DOWN",-500)))</f>
        <v>-500</v>
      </c>
      <c r="F62" s="92">
        <f>IF(RSI!T62="UP",500,IF(RSI!T62="EVEN",250,IF(RSI!T62="DOWN",-1000,0)))</f>
        <v>-1000</v>
      </c>
      <c r="G62" s="92">
        <f>IF(RSI!M62="Buy",1000,IF(RSI!M62="Hold",300,-1000))</f>
        <v>300</v>
      </c>
      <c r="H62" s="93">
        <f>IF(RSI!N62&gt;3,RSI!N62*50,IF(RSI!N62&gt;2,RSI!N62*20,IF(RSI!N62&gt;1,RSI!N62*10,-200)))</f>
        <v>10.291262865066528</v>
      </c>
      <c r="I62" s="93">
        <f>IF(RSI!O62&gt;=110,RSI!O62*-3,IF(RSI!O62&gt;=100,10000/(RSI!O62+5),IF(RSI!O62&gt;=80,300,IF(RSI!O62&gt;=70,100,RSI!O62*5))))</f>
        <v>300</v>
      </c>
      <c r="J62" s="93">
        <f>RSI!P62*50</f>
        <v>476.2849807739258</v>
      </c>
      <c r="K62" s="143">
        <f>IF(RSI!Q62&gt;64,RSI!Q62*25,IF(RSI!Q62&gt;54,RSI!Q62*20,RSI!Q62*10))</f>
        <v>1114</v>
      </c>
      <c r="L62" s="143">
        <f>RSI!R62*100</f>
        <v>1850</v>
      </c>
      <c r="M62" s="76">
        <f>IF(RSI!X62&gt;=7.9,RSI!X62*150+500,IF(RSI!X62&gt;=6.8,RSI!X62*100+300,IF(RSI!X62&gt;=5.3,RSI!X62*50+100,RSI!X62*-200)))</f>
        <v>-220.00000476837158</v>
      </c>
      <c r="N62" s="14">
        <f>SUM(C62:L62)+M62</f>
        <v>2030.5762388706207</v>
      </c>
      <c r="O62" s="15"/>
      <c r="P62" s="77"/>
      <c r="Q62" s="79"/>
      <c r="R62" s="79"/>
      <c r="S62" s="79"/>
      <c r="T62" s="79"/>
      <c r="U62" s="79"/>
      <c r="V62" s="79"/>
      <c r="W62" s="79"/>
      <c r="X62" s="79"/>
      <c r="Y62" s="79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5">
      <c r="A63" s="13" t="str">
        <f>RSI!A63</f>
        <v>Fred's</v>
      </c>
      <c r="B63" s="13" t="str">
        <f>RSI!B63</f>
        <v>FRED</v>
      </c>
      <c r="C63" s="92">
        <f>IF(RSI!U63&lt;5,-50,IF(RSI!U63&lt;15,300,IF(RSI!U63&lt;17,250,IF(RSI!U63&lt;20,200,IF(RSI!U63&lt;25,100,IF(RSI!U63&lt;30,25,-300))))))</f>
        <v>100</v>
      </c>
      <c r="D63" s="93">
        <f>RSI!W63*10000</f>
        <v>54.23728692329536</v>
      </c>
      <c r="E63" s="92">
        <f>IF(RSI!S63="UP",500,IF(RSI!S63="EVEN",300,IF(RSI!S63="DOWN",-500)))</f>
        <v>-500</v>
      </c>
      <c r="F63" s="92">
        <f>IF(RSI!T63="UP",500,IF(RSI!T63="EVEN",250,IF(RSI!T63="DOWN",-1000,0)))</f>
        <v>-1000</v>
      </c>
      <c r="G63" s="92">
        <f>IF(RSI!M63="Buy",1000,IF(RSI!M63="Hold",300,-1000))</f>
        <v>300</v>
      </c>
      <c r="H63" s="93">
        <f>IF(RSI!N63&gt;3,RSI!N63*50,IF(RSI!N63&gt;2,RSI!N63*20,IF(RSI!N63&gt;1,RSI!N63*10,-200)))</f>
        <v>57.647056579589844</v>
      </c>
      <c r="I63" s="93">
        <f>IF(RSI!O63&gt;=110,RSI!O63*-3,IF(RSI!O63&gt;=100,10000/(RSI!O63+5),IF(RSI!O63&gt;=80,300,IF(RSI!O63&gt;=70,100,RSI!O63*5))))</f>
        <v>300</v>
      </c>
      <c r="J63" s="93">
        <f>RSI!P63*50</f>
        <v>673.4161376953125</v>
      </c>
      <c r="K63" s="143">
        <f>IF(RSI!Q63&gt;64,RSI!Q63*25,IF(RSI!Q63&gt;54,RSI!Q63*20,RSI!Q63*10))</f>
        <v>1832.5</v>
      </c>
      <c r="L63" s="143">
        <f>RSI!R63*100</f>
        <v>1830</v>
      </c>
      <c r="M63" s="76">
        <f>IF(RSI!X63&gt;=7.9,RSI!X63*150+500,IF(RSI!X63&gt;=6.8,RSI!X63*100+300,IF(RSI!X63&gt;=5.3,RSI!X63*50+100,RSI!X63*-200)))</f>
        <v>-419.9999809265137</v>
      </c>
      <c r="N63" s="14">
        <f>SUM(C63:L63)+M63</f>
        <v>3227.800500271684</v>
      </c>
      <c r="O63" s="15"/>
      <c r="P63" s="77"/>
      <c r="Q63" s="79"/>
      <c r="R63" s="79"/>
      <c r="S63" s="79"/>
      <c r="T63" s="79"/>
      <c r="U63" s="79"/>
      <c r="V63" s="79"/>
      <c r="W63" s="79"/>
      <c r="X63" s="79"/>
      <c r="Y63" s="79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5">
      <c r="A64" s="13" t="str">
        <f>RSI!A64</f>
        <v>Gentex</v>
      </c>
      <c r="B64" s="13" t="str">
        <f>RSI!B64</f>
        <v>GNTX</v>
      </c>
      <c r="C64" s="92">
        <f>IF(RSI!U64&lt;5,-50,IF(RSI!U64&lt;15,300,IF(RSI!U64&lt;17,250,IF(RSI!U64&lt;20,200,IF(RSI!U64&lt;25,100,IF(RSI!U64&lt;30,25,-300))))))</f>
        <v>25</v>
      </c>
      <c r="D64" s="93">
        <f>RSI!W64*10000</f>
        <v>197.80219737033227</v>
      </c>
      <c r="E64" s="92">
        <f>IF(RSI!S64="UP",500,IF(RSI!S64="EVEN",300,IF(RSI!S64="DOWN",-500)))</f>
        <v>300</v>
      </c>
      <c r="F64" s="92">
        <f>IF(RSI!T64="UP",500,IF(RSI!T64="EVEN",250,IF(RSI!T64="DOWN",-1000,0)))</f>
        <v>-1000</v>
      </c>
      <c r="G64" s="92">
        <f>IF(RSI!M64="Buy",1000,IF(RSI!M64="Hold",300,-1000))</f>
        <v>300</v>
      </c>
      <c r="H64" s="93">
        <f>IF(RSI!N64&gt;3,RSI!N64*50,IF(RSI!N64&gt;2,RSI!N64*20,IF(RSI!N64&gt;1,RSI!N64*10,-200)))</f>
        <v>40.857133865356445</v>
      </c>
      <c r="I64" s="93">
        <f>IF(RSI!O64&gt;=110,RSI!O64*-3,IF(RSI!O64&gt;=100,10000/(RSI!O64+5),IF(RSI!O64&gt;=80,300,IF(RSI!O64&gt;=70,100,RSI!O64*5))))</f>
        <v>300</v>
      </c>
      <c r="J64" s="93">
        <f>RSI!P64*50</f>
        <v>614.7755146026611</v>
      </c>
      <c r="K64" s="143">
        <f>IF(RSI!Q64&gt;64,RSI!Q64*25,IF(RSI!Q64&gt;54,RSI!Q64*20,RSI!Q64*10))</f>
        <v>2280</v>
      </c>
      <c r="L64" s="143">
        <f>RSI!R64*100</f>
        <v>1420</v>
      </c>
      <c r="M64" s="76">
        <f>IF(RSI!X64&gt;=7.9,RSI!X64*150+500,IF(RSI!X64&gt;=6.8,RSI!X64*100+300,IF(RSI!X64&gt;=5.3,RSI!X64*50+100,RSI!X64*-200)))</f>
        <v>-320.0000047683716</v>
      </c>
      <c r="N64" s="14">
        <f>SUM(C64:L64)+M64</f>
        <v>4158.434841069979</v>
      </c>
      <c r="O64" s="15"/>
      <c r="P64" s="77"/>
      <c r="Q64" s="79"/>
      <c r="R64" s="79"/>
      <c r="S64" s="79"/>
      <c r="T64" s="79"/>
      <c r="U64" s="79"/>
      <c r="V64" s="79"/>
      <c r="W64" s="79"/>
      <c r="X64" s="79"/>
      <c r="Y64" s="79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5">
      <c r="A65" s="13" t="str">
        <f>RSI!A65</f>
        <v>Harley Davidson *</v>
      </c>
      <c r="B65" s="13" t="str">
        <f>RSI!B65</f>
        <v>HDI</v>
      </c>
      <c r="C65" s="92">
        <f>IF(RSI!U65&lt;5,-50,IF(RSI!U65&lt;15,300,IF(RSI!U65&lt;17,250,IF(RSI!U65&lt;20,200,IF(RSI!U65&lt;25,100,IF(RSI!U65&lt;30,25,-300))))))</f>
        <v>250</v>
      </c>
      <c r="D65" s="93">
        <f>RSI!W65*10000</f>
        <v>119.64852600715601</v>
      </c>
      <c r="E65" s="92">
        <f>IF(RSI!S65="UP",500,IF(RSI!S65="EVEN",300,IF(RSI!S65="DOWN",-500)))</f>
        <v>500</v>
      </c>
      <c r="F65" s="92">
        <f>IF(RSI!T65="UP",500,IF(RSI!T65="EVEN",250,IF(RSI!T65="DOWN",-1000,0)))</f>
        <v>500</v>
      </c>
      <c r="G65" s="92">
        <f>IF(RSI!M65="Buy",1000,IF(RSI!M65="Hold",300,-1000))</f>
        <v>300</v>
      </c>
      <c r="H65" s="93">
        <f>IF(RSI!N65&gt;3,RSI!N65*50,IF(RSI!N65&gt;2,RSI!N65*20,IF(RSI!N65&gt;1,RSI!N65*10,-200)))</f>
        <v>18.52744698524475</v>
      </c>
      <c r="I65" s="93">
        <f>IF(RSI!O65&gt;=110,RSI!O65*-3,IF(RSI!O65&gt;=100,10000/(RSI!O65+5),IF(RSI!O65&gt;=80,300,IF(RSI!O65&gt;=70,100,RSI!O65*5))))</f>
        <v>315.89147567749023</v>
      </c>
      <c r="J65" s="93">
        <f>RSI!P65*50</f>
        <v>568.4110164642334</v>
      </c>
      <c r="K65" s="143">
        <f>IF(RSI!Q65&gt;64,RSI!Q65*25,IF(RSI!Q65&gt;54,RSI!Q65*20,RSI!Q65*10))</f>
        <v>1977.4999999999998</v>
      </c>
      <c r="L65" s="143">
        <f>RSI!R65*100</f>
        <v>930.0000000000001</v>
      </c>
      <c r="M65" s="76">
        <f>IF(RSI!X65&gt;=7.9,RSI!X65*150+500,IF(RSI!X65&gt;=6.8,RSI!X65*100+300,IF(RSI!X65&gt;=5.3,RSI!X65*50+100,RSI!X65*-200)))</f>
        <v>-640.0000095367432</v>
      </c>
      <c r="N65" s="14">
        <f>SUM(C65:L65)+M65</f>
        <v>4839.978455597381</v>
      </c>
      <c r="O65" s="15"/>
      <c r="P65" s="77"/>
      <c r="Q65" s="79"/>
      <c r="R65" s="79"/>
      <c r="S65" s="79"/>
      <c r="T65" s="79"/>
      <c r="U65" s="79"/>
      <c r="V65" s="79"/>
      <c r="W65" s="79"/>
      <c r="X65" s="79"/>
      <c r="Y65" s="79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5">
      <c r="A66" s="13" t="str">
        <f>RSI!A66</f>
        <v>Health Management *</v>
      </c>
      <c r="B66" s="13" t="str">
        <f>RSI!B66</f>
        <v>HMA</v>
      </c>
      <c r="C66" s="92">
        <f>IF(RSI!U66&lt;5,-50,IF(RSI!U66&lt;15,300,IF(RSI!U66&lt;17,250,IF(RSI!U66&lt;20,200,IF(RSI!U66&lt;25,100,IF(RSI!U66&lt;30,25,-300))))))</f>
        <v>250</v>
      </c>
      <c r="D66" s="93">
        <f>RSI!W66*10000</f>
        <v>103.09277816012141</v>
      </c>
      <c r="E66" s="92">
        <f>IF(RSI!S66="UP",500,IF(RSI!S66="EVEN",300,IF(RSI!S66="DOWN",-500)))</f>
        <v>-500</v>
      </c>
      <c r="F66" s="92">
        <f>IF(RSI!T66="UP",500,IF(RSI!T66="EVEN",250,IF(RSI!T66="DOWN",-1000,0)))</f>
        <v>250</v>
      </c>
      <c r="G66" s="92">
        <f>IF(RSI!M66="Buy",1000,IF(RSI!M66="Hold",300,-1000))</f>
        <v>1000</v>
      </c>
      <c r="H66" s="93">
        <f>IF(RSI!N66&gt;3,RSI!N66*50,IF(RSI!N66&gt;2,RSI!N66*20,IF(RSI!N66&gt;1,RSI!N66*10,-200)))</f>
        <v>202.9069423675537</v>
      </c>
      <c r="I66" s="93">
        <f>IF(RSI!O66&gt;=110,RSI!O66*-3,IF(RSI!O66&gt;=100,10000/(RSI!O66+5),IF(RSI!O66&gt;=80,300,IF(RSI!O66&gt;=70,100,RSI!O66*5))))</f>
        <v>300</v>
      </c>
      <c r="J66" s="93">
        <f>RSI!P66*50</f>
        <v>871.1587905883789</v>
      </c>
      <c r="K66" s="143">
        <f>IF(RSI!Q66&gt;64,RSI!Q66*25,IF(RSI!Q66&gt;54,RSI!Q66*20,RSI!Q66*10))</f>
        <v>1605</v>
      </c>
      <c r="L66" s="143">
        <f>RSI!R66*100</f>
        <v>2330</v>
      </c>
      <c r="M66" s="76">
        <f>IF(RSI!X66&gt;=7.9,RSI!X66*150+500,IF(RSI!X66&gt;=6.8,RSI!X66*100+300,IF(RSI!X66&gt;=5.3,RSI!X66*50+100,RSI!X66*-200)))</f>
        <v>-519.9999809265137</v>
      </c>
      <c r="N66" s="14">
        <f>SUM(C66:L66)+M66</f>
        <v>5892.15853018954</v>
      </c>
      <c r="O66" s="15"/>
      <c r="P66" s="77"/>
      <c r="Q66" s="79"/>
      <c r="R66" s="79"/>
      <c r="S66" s="79"/>
      <c r="T66" s="79"/>
      <c r="U66" s="79"/>
      <c r="V66" s="79"/>
      <c r="W66" s="79"/>
      <c r="X66" s="79"/>
      <c r="Y66" s="79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5">
      <c r="A67" s="13" t="str">
        <f>RSI!A67</f>
        <v>Hibbett Sporting Goods</v>
      </c>
      <c r="B67" s="13" t="str">
        <f>RSI!B67</f>
        <v>HIBB</v>
      </c>
      <c r="C67" s="92">
        <f>IF(RSI!U67&lt;5,-50,IF(RSI!U67&lt;15,300,IF(RSI!U67&lt;17,250,IF(RSI!U67&lt;20,200,IF(RSI!U67&lt;25,100,IF(RSI!U67&lt;30,25,-300))))))</f>
        <v>-300</v>
      </c>
      <c r="D67" s="93">
        <f>RSI!W67*10000</f>
        <v>0</v>
      </c>
      <c r="E67" s="92">
        <f>IF(RSI!S67="UP",500,IF(RSI!S67="EVEN",300,IF(RSI!S67="DOWN",-500)))</f>
        <v>500</v>
      </c>
      <c r="F67" s="92">
        <f>IF(RSI!T67="UP",500,IF(RSI!T67="EVEN",250,IF(RSI!T67="DOWN",-1000,0)))</f>
        <v>500</v>
      </c>
      <c r="G67" s="92">
        <f>IF(RSI!M67="Buy",1000,IF(RSI!M67="Hold",300,-1000))</f>
        <v>300</v>
      </c>
      <c r="H67" s="93">
        <f>IF(RSI!N67&gt;3,RSI!N67*50,IF(RSI!N67&gt;2,RSI!N67*20,IF(RSI!N67&gt;1,RSI!N67*10,-200)))</f>
        <v>-200</v>
      </c>
      <c r="I67" s="93">
        <f>IF(RSI!O67&gt;=110,RSI!O67*-3,IF(RSI!O67&gt;=100,10000/(RSI!O67+5),IF(RSI!O67&gt;=80,300,IF(RSI!O67&gt;=70,100,RSI!O67*5))))</f>
        <v>-537.6404571533203</v>
      </c>
      <c r="J67" s="93">
        <f>RSI!P67*50</f>
        <v>348.3121395111084</v>
      </c>
      <c r="K67" s="143">
        <f>IF(RSI!Q67&gt;64,RSI!Q67*25,IF(RSI!Q67&gt;54,RSI!Q67*20,RSI!Q67*10))</f>
        <v>1922.5000000000002</v>
      </c>
      <c r="L67" s="143">
        <f>RSI!R67*100</f>
        <v>860</v>
      </c>
      <c r="M67" s="76">
        <f>IF(RSI!X67&gt;=7.9,RSI!X67*150+500,IF(RSI!X67&gt;=6.8,RSI!X67*100+300,IF(RSI!X67&gt;=5.3,RSI!X67*50+100,RSI!X67*-200)))</f>
        <v>1925</v>
      </c>
      <c r="N67" s="14">
        <f>SUM(C67:L67)+M67</f>
        <v>5318.171682357788</v>
      </c>
      <c r="O67" s="15"/>
      <c r="P67" s="77"/>
      <c r="Q67" s="79"/>
      <c r="R67" s="79"/>
      <c r="S67" s="79"/>
      <c r="T67" s="79"/>
      <c r="U67" s="79"/>
      <c r="V67" s="79"/>
      <c r="W67" s="79"/>
      <c r="X67" s="79"/>
      <c r="Y67" s="79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5">
      <c r="A68" s="13" t="str">
        <f>RSI!A68</f>
        <v>Home Depot</v>
      </c>
      <c r="B68" s="13" t="str">
        <f>RSI!B68</f>
        <v>HD</v>
      </c>
      <c r="C68" s="92">
        <f>IF(RSI!U68&lt;5,-50,IF(RSI!U68&lt;15,300,IF(RSI!U68&lt;17,250,IF(RSI!U68&lt;20,200,IF(RSI!U68&lt;25,100,IF(RSI!U68&lt;30,25,-300))))))</f>
        <v>250</v>
      </c>
      <c r="D68" s="93">
        <f>RSI!W68*10000</f>
        <v>94.02914841369036</v>
      </c>
      <c r="E68" s="92">
        <f>IF(RSI!S68="UP",500,IF(RSI!S68="EVEN",300,IF(RSI!S68="DOWN",-500)))</f>
        <v>500</v>
      </c>
      <c r="F68" s="92">
        <f>IF(RSI!T68="UP",500,IF(RSI!T68="EVEN",250,IF(RSI!T68="DOWN",-1000,0)))</f>
        <v>500</v>
      </c>
      <c r="G68" s="92">
        <f>IF(RSI!M68="Buy",1000,IF(RSI!M68="Hold",300,-1000))</f>
        <v>300</v>
      </c>
      <c r="H68" s="93">
        <f>IF(RSI!N68&gt;3,RSI!N68*50,IF(RSI!N68&gt;2,RSI!N68*20,IF(RSI!N68&gt;1,RSI!N68*10,-200)))</f>
        <v>46.61391735076904</v>
      </c>
      <c r="I68" s="93">
        <f>IF(RSI!O68&gt;=110,RSI!O68*-3,IF(RSI!O68&gt;=100,10000/(RSI!O68+5),IF(RSI!O68&gt;=80,300,IF(RSI!O68&gt;=70,100,RSI!O68*5))))</f>
        <v>100</v>
      </c>
      <c r="J68" s="93">
        <f>RSI!P68*50</f>
        <v>590.4653072357178</v>
      </c>
      <c r="K68" s="143">
        <f>IF(RSI!Q68&gt;64,RSI!Q68*25,IF(RSI!Q68&gt;54,RSI!Q68*20,RSI!Q68*10))</f>
        <v>1855</v>
      </c>
      <c r="L68" s="143">
        <f>RSI!R68*100</f>
        <v>1950</v>
      </c>
      <c r="M68" s="76">
        <f>IF(RSI!X68&gt;=7.9,RSI!X68*150+500,IF(RSI!X68&gt;=6.8,RSI!X68*100+300,IF(RSI!X68&gt;=5.3,RSI!X68*50+100,RSI!X68*-200)))</f>
        <v>415.00000953674316</v>
      </c>
      <c r="N68" s="14">
        <f>SUM(C68:L68)+M68</f>
        <v>6601.1083825369205</v>
      </c>
      <c r="O68" s="15"/>
      <c r="P68" s="77"/>
      <c r="Q68" s="79"/>
      <c r="R68" s="79"/>
      <c r="S68" s="79"/>
      <c r="T68" s="79"/>
      <c r="U68" s="79"/>
      <c r="V68" s="79"/>
      <c r="W68" s="79"/>
      <c r="X68" s="79"/>
      <c r="Y68" s="79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5">
      <c r="A69" s="13" t="str">
        <f>RSI!A69</f>
        <v>H &amp; R Block</v>
      </c>
      <c r="B69" s="13" t="str">
        <f>RSI!B69</f>
        <v>HRB</v>
      </c>
      <c r="C69" s="92">
        <f>IF(RSI!U69&lt;5,-50,IF(RSI!U69&lt;15,300,IF(RSI!U69&lt;17,250,IF(RSI!U69&lt;20,200,IF(RSI!U69&lt;25,100,IF(RSI!U69&lt;30,25,-300))))))</f>
        <v>300</v>
      </c>
      <c r="D69" s="93">
        <f>RSI!W69*10000</f>
        <v>198.01980198019803</v>
      </c>
      <c r="E69" s="92">
        <f>IF(RSI!S69="UP",500,IF(RSI!S69="EVEN",300,IF(RSI!S69="DOWN",-500)))</f>
        <v>300</v>
      </c>
      <c r="F69" s="92">
        <f>IF(RSI!T69="UP",500,IF(RSI!T69="EVEN",250,IF(RSI!T69="DOWN",-1000,0)))</f>
        <v>250</v>
      </c>
      <c r="G69" s="92">
        <f>IF(RSI!M69="Buy",1000,IF(RSI!M69="Hold",300,-1000))</f>
        <v>300</v>
      </c>
      <c r="H69" s="93">
        <f>IF(RSI!N69&gt;3,RSI!N69*50,IF(RSI!N69&gt;2,RSI!N69*20,IF(RSI!N69&gt;1,RSI!N69*10,-200)))</f>
        <v>56.75127029418945</v>
      </c>
      <c r="I69" s="93">
        <f>IF(RSI!O69&gt;=110,RSI!O69*-3,IF(RSI!O69&gt;=100,10000/(RSI!O69+5),IF(RSI!O69&gt;=80,300,IF(RSI!O69&gt;=70,100,RSI!O69*5))))</f>
        <v>300</v>
      </c>
      <c r="J69" s="93">
        <f>RSI!P69*50</f>
        <v>903.9286613464355</v>
      </c>
      <c r="K69" s="143">
        <f>IF(RSI!Q69&gt;64,RSI!Q69*25,IF(RSI!Q69&gt;54,RSI!Q69*20,RSI!Q69*10))</f>
        <v>1855</v>
      </c>
      <c r="L69" s="143">
        <f>RSI!R69*100</f>
        <v>1490</v>
      </c>
      <c r="M69" s="76">
        <f>IF(RSI!X69&gt;=7.9,RSI!X69*150+500,IF(RSI!X69&gt;=6.8,RSI!X69*100+300,IF(RSI!X69&gt;=5.3,RSI!X69*50+100,RSI!X69*-200)))</f>
        <v>-519.9999809265137</v>
      </c>
      <c r="N69" s="14">
        <f>SUM(C69:L69)+M69</f>
        <v>5433.69975269431</v>
      </c>
      <c r="O69" s="15"/>
      <c r="P69" s="77"/>
      <c r="Q69" s="79"/>
      <c r="R69" s="79"/>
      <c r="S69" s="79"/>
      <c r="T69" s="79"/>
      <c r="U69" s="79"/>
      <c r="V69" s="79"/>
      <c r="W69" s="79"/>
      <c r="X69" s="79"/>
      <c r="Y69" s="79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5">
      <c r="A70" s="13" t="str">
        <f>RSI!A70</f>
        <v>Intel</v>
      </c>
      <c r="B70" s="13" t="str">
        <f>RSI!B70</f>
        <v>INTC</v>
      </c>
      <c r="C70" s="92">
        <f>IF(RSI!U70&lt;5,-50,IF(RSI!U70&lt;15,300,IF(RSI!U70&lt;17,250,IF(RSI!U70&lt;20,200,IF(RSI!U70&lt;25,100,IF(RSI!U70&lt;30,25,-300))))))</f>
        <v>200</v>
      </c>
      <c r="D70" s="93">
        <f>RSI!W70*10000</f>
        <v>126.58227221349992</v>
      </c>
      <c r="E70" s="92">
        <f>IF(RSI!S70="UP",500,IF(RSI!S70="EVEN",300,IF(RSI!S70="DOWN",-500)))</f>
        <v>500</v>
      </c>
      <c r="F70" s="92">
        <f>IF(RSI!T70="UP",500,IF(RSI!T70="EVEN",250,IF(RSI!T70="DOWN",-1000,0)))</f>
        <v>500</v>
      </c>
      <c r="G70" s="92">
        <f>IF(RSI!M70="Buy",1000,IF(RSI!M70="Hold",300,-1000))</f>
        <v>300</v>
      </c>
      <c r="H70" s="93">
        <f>IF(RSI!N70&gt;3,RSI!N70*50,IF(RSI!N70&gt;2,RSI!N70*20,IF(RSI!N70&gt;1,RSI!N70*10,-200)))</f>
        <v>47.20646858215332</v>
      </c>
      <c r="I70" s="93">
        <f>IF(RSI!O70&gt;=110,RSI!O70*-3,IF(RSI!O70&gt;=100,10000/(RSI!O70+5),IF(RSI!O70&gt;=80,300,IF(RSI!O70&gt;=70,100,RSI!O70*5))))</f>
        <v>329.78721618652344</v>
      </c>
      <c r="J70" s="93">
        <f>RSI!P70*50</f>
        <v>722.754430770874</v>
      </c>
      <c r="K70" s="143">
        <f>IF(RSI!Q70&gt;64,RSI!Q70*25,IF(RSI!Q70&gt;54,RSI!Q70*20,RSI!Q70*10))</f>
        <v>1697.5000000000002</v>
      </c>
      <c r="L70" s="143">
        <f>RSI!R70*100</f>
        <v>1700</v>
      </c>
      <c r="M70" s="76">
        <f>IF(RSI!X70&gt;=7.9,RSI!X70*150+500,IF(RSI!X70&gt;=6.8,RSI!X70*100+300,IF(RSI!X70&gt;=5.3,RSI!X70*50+100,RSI!X70*-200)))</f>
        <v>-419.9999809265137</v>
      </c>
      <c r="N70" s="14">
        <f>SUM(C70:L70)+M70</f>
        <v>5703.830406826537</v>
      </c>
      <c r="O70" s="15"/>
      <c r="P70" s="77"/>
      <c r="Q70" s="79"/>
      <c r="R70" s="79"/>
      <c r="S70" s="79"/>
      <c r="T70" s="79"/>
      <c r="U70" s="79"/>
      <c r="V70" s="79"/>
      <c r="W70" s="79"/>
      <c r="X70" s="79"/>
      <c r="Y70" s="79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5">
      <c r="A71" s="13" t="str">
        <f>RSI!A71</f>
        <v>II-VI Inc.</v>
      </c>
      <c r="B71" s="13" t="str">
        <f>RSI!B71</f>
        <v>IIVI</v>
      </c>
      <c r="C71" s="92">
        <f>IF(RSI!U71&lt;5,-50,IF(RSI!U71&lt;15,300,IF(RSI!U71&lt;17,250,IF(RSI!U71&lt;20,200,IF(RSI!U71&lt;25,100,IF(RSI!U71&lt;30,25,-300))))))</f>
        <v>100</v>
      </c>
      <c r="D71" s="93">
        <f>RSI!W71*10000</f>
        <v>0</v>
      </c>
      <c r="E71" s="92">
        <f>IF(RSI!S71="UP",500,IF(RSI!S71="EVEN",300,IF(RSI!S71="DOWN",-500)))</f>
        <v>500</v>
      </c>
      <c r="F71" s="92">
        <f>IF(RSI!T71="UP",500,IF(RSI!T71="EVEN",250,IF(RSI!T71="DOWN",-1000,0)))</f>
        <v>500</v>
      </c>
      <c r="G71" s="92">
        <f>IF(RSI!M71="Buy",1000,IF(RSI!M71="Hold",300,-1000))</f>
        <v>300</v>
      </c>
      <c r="H71" s="93">
        <f>IF(RSI!N71&gt;3,RSI!N71*50,IF(RSI!N71&gt;2,RSI!N71*20,IF(RSI!N71&gt;1,RSI!N71*10,-200)))</f>
        <v>12.543350458145142</v>
      </c>
      <c r="I71" s="93">
        <f>IF(RSI!O71&gt;=110,RSI!O71*-3,IF(RSI!O71&gt;=100,10000/(RSI!O71+5),IF(RSI!O71&gt;=80,300,IF(RSI!O71&gt;=70,100,RSI!O71*5))))</f>
        <v>300</v>
      </c>
      <c r="J71" s="93">
        <f>RSI!P71*50</f>
        <v>555.4123878479004</v>
      </c>
      <c r="K71" s="143">
        <f>IF(RSI!Q71&gt;64,RSI!Q71*25,IF(RSI!Q71&gt;54,RSI!Q71*20,RSI!Q71*10))</f>
        <v>1272</v>
      </c>
      <c r="L71" s="143">
        <f>RSI!R71*100</f>
        <v>1830</v>
      </c>
      <c r="M71" s="76">
        <f>IF(RSI!X71&gt;=7.9,RSI!X71*150+500,IF(RSI!X71&gt;=6.8,RSI!X71*100+300,IF(RSI!X71&gt;=5.3,RSI!X71*50+100,RSI!X71*-200)))</f>
        <v>-640.0000095367432</v>
      </c>
      <c r="N71" s="14">
        <f>SUM(C71:L71)+M71</f>
        <v>4729.955728769302</v>
      </c>
      <c r="O71" s="15"/>
      <c r="P71" s="77"/>
      <c r="Q71" s="79"/>
      <c r="R71" s="79"/>
      <c r="S71" s="79"/>
      <c r="T71" s="79"/>
      <c r="U71" s="79"/>
      <c r="V71" s="79"/>
      <c r="W71" s="79"/>
      <c r="X71" s="79"/>
      <c r="Y71" s="79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5">
      <c r="A72" s="13" t="str">
        <f>RSI!A72</f>
        <v>ITT Educational</v>
      </c>
      <c r="B72" s="13" t="str">
        <f>RSI!B72</f>
        <v>ESI</v>
      </c>
      <c r="C72" s="92">
        <f>IF(RSI!U72&lt;5,-50,IF(RSI!U72&lt;15,300,IF(RSI!U72&lt;17,250,IF(RSI!U72&lt;20,200,IF(RSI!U72&lt;25,100,IF(RSI!U72&lt;30,25,-300))))))</f>
        <v>25</v>
      </c>
      <c r="D72" s="93">
        <f>RSI!W72*10000</f>
        <v>0</v>
      </c>
      <c r="E72" s="92">
        <f>IF(RSI!S72="UP",500,IF(RSI!S72="EVEN",300,IF(RSI!S72="DOWN",-500)))</f>
        <v>500</v>
      </c>
      <c r="F72" s="92">
        <f>IF(RSI!T72="UP",500,IF(RSI!T72="EVEN",250,IF(RSI!T72="DOWN",-1000,0)))</f>
        <v>-1000</v>
      </c>
      <c r="G72" s="92">
        <f>IF(RSI!M72="Buy",1000,IF(RSI!M72="Hold",300,-1000))</f>
        <v>300</v>
      </c>
      <c r="H72" s="93">
        <f>IF(RSI!N72&gt;3,RSI!N72*50,IF(RSI!N72&gt;2,RSI!N72*20,IF(RSI!N72&gt;1,RSI!N72*10,-200)))</f>
        <v>-200</v>
      </c>
      <c r="I72" s="93">
        <f>IF(RSI!O72&gt;=110,RSI!O72*-3,IF(RSI!O72&gt;=100,10000/(RSI!O72+5),IF(RSI!O72&gt;=80,300,IF(RSI!O72&gt;=70,100,RSI!O72*5))))</f>
        <v>-352.23607635498047</v>
      </c>
      <c r="J72" s="93">
        <f>RSI!P72*50</f>
        <v>403.0116558074951</v>
      </c>
      <c r="K72" s="143">
        <f>IF(RSI!Q72&gt;64,RSI!Q72*25,IF(RSI!Q72&gt;54,RSI!Q72*20,RSI!Q72*10))</f>
        <v>1780</v>
      </c>
      <c r="L72" s="143">
        <f>RSI!R72*100</f>
        <v>1410</v>
      </c>
      <c r="M72" s="76">
        <f>IF(RSI!X72&gt;=7.9,RSI!X72*150+500,IF(RSI!X72&gt;=6.8,RSI!X72*100+300,IF(RSI!X72&gt;=5.3,RSI!X72*50+100,RSI!X72*-200)))</f>
        <v>415.00000953674316</v>
      </c>
      <c r="N72" s="14">
        <f>SUM(C72:L72)+M72</f>
        <v>3280.775588989258</v>
      </c>
      <c r="O72" s="15"/>
      <c r="P72" s="77"/>
      <c r="Q72" s="79"/>
      <c r="R72" s="79"/>
      <c r="S72" s="79"/>
      <c r="T72" s="79"/>
      <c r="U72" s="79"/>
      <c r="V72" s="79"/>
      <c r="W72" s="79"/>
      <c r="X72" s="79"/>
      <c r="Y72" s="79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5">
      <c r="A73" s="13" t="str">
        <f>RSI!A73</f>
        <v>Jack Henry &amp; Assoc.</v>
      </c>
      <c r="B73" s="13" t="str">
        <f>RSI!B73</f>
        <v>JKHY</v>
      </c>
      <c r="C73" s="92">
        <f>IF(RSI!U73&lt;5,-50,IF(RSI!U73&lt;15,300,IF(RSI!U73&lt;17,250,IF(RSI!U73&lt;20,200,IF(RSI!U73&lt;25,100,IF(RSI!U73&lt;30,25,-300))))))</f>
        <v>100</v>
      </c>
      <c r="D73" s="93">
        <f>RSI!W73*10000</f>
        <v>94.33962676745891</v>
      </c>
      <c r="E73" s="92">
        <f>IF(RSI!S73="UP",500,IF(RSI!S73="EVEN",300,IF(RSI!S73="DOWN",-500)))</f>
        <v>300</v>
      </c>
      <c r="F73" s="92">
        <f>IF(RSI!T73="UP",500,IF(RSI!T73="EVEN",250,IF(RSI!T73="DOWN",-1000,0)))</f>
        <v>-1000</v>
      </c>
      <c r="G73" s="92">
        <f>IF(RSI!M73="Buy",1000,IF(RSI!M73="Hold",300,-1000))</f>
        <v>1000</v>
      </c>
      <c r="H73" s="93">
        <f>IF(RSI!N73&gt;3,RSI!N73*50,IF(RSI!N73&gt;2,RSI!N73*20,IF(RSI!N73&gt;1,RSI!N73*10,-200)))</f>
        <v>155.66860437393188</v>
      </c>
      <c r="I73" s="93">
        <f>IF(RSI!O73&gt;=110,RSI!O73*-3,IF(RSI!O73&gt;=100,10000/(RSI!O73+5),IF(RSI!O73&gt;=80,300,IF(RSI!O73&gt;=70,100,RSI!O73*5))))</f>
        <v>300</v>
      </c>
      <c r="J73" s="93">
        <f>RSI!P73*50</f>
        <v>854.2640686035156</v>
      </c>
      <c r="K73" s="143">
        <f>IF(RSI!Q73&gt;64,RSI!Q73*25,IF(RSI!Q73&gt;54,RSI!Q73*20,RSI!Q73*10))</f>
        <v>1262</v>
      </c>
      <c r="L73" s="143">
        <f>RSI!R73*100</f>
        <v>2290</v>
      </c>
      <c r="M73" s="76">
        <f>IF(RSI!X73&gt;=7.9,RSI!X73*150+500,IF(RSI!X73&gt;=6.8,RSI!X73*100+300,IF(RSI!X73&gt;=5.3,RSI!X73*50+100,RSI!X73*-200)))</f>
        <v>-419.9999809265137</v>
      </c>
      <c r="N73" s="14">
        <f>SUM(C73:L73)+M73</f>
        <v>4936.272318818393</v>
      </c>
      <c r="O73" s="15"/>
      <c r="P73" s="77"/>
      <c r="Q73" s="79"/>
      <c r="R73" s="79"/>
      <c r="S73" s="79"/>
      <c r="T73" s="79"/>
      <c r="U73" s="79"/>
      <c r="V73" s="79"/>
      <c r="W73" s="79"/>
      <c r="X73" s="79"/>
      <c r="Y73" s="79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5">
      <c r="A74" s="13" t="str">
        <f>RSI!A74</f>
        <v>Johnson &amp; Johnson *</v>
      </c>
      <c r="B74" s="13" t="str">
        <f>RSI!B74</f>
        <v>JNJ</v>
      </c>
      <c r="C74" s="92">
        <f>IF(RSI!U74&lt;5,-50,IF(RSI!U74&lt;15,300,IF(RSI!U74&lt;17,250,IF(RSI!U74&lt;20,200,IF(RSI!U74&lt;25,100,IF(RSI!U74&lt;30,25,-300))))))</f>
        <v>200</v>
      </c>
      <c r="D74" s="93">
        <f>RSI!W74*10000</f>
        <v>211.50457549741884</v>
      </c>
      <c r="E74" s="92">
        <f>IF(RSI!S74="UP",500,IF(RSI!S74="EVEN",300,IF(RSI!S74="DOWN",-500)))</f>
        <v>500</v>
      </c>
      <c r="F74" s="92">
        <f>IF(RSI!T74="UP",500,IF(RSI!T74="EVEN",250,IF(RSI!T74="DOWN",-1000,0)))</f>
        <v>500</v>
      </c>
      <c r="G74" s="92">
        <f>IF(RSI!M74="Buy",1000,IF(RSI!M74="Hold",300,-1000))</f>
        <v>1000</v>
      </c>
      <c r="H74" s="93">
        <f>IF(RSI!N74&gt;3,RSI!N74*50,IF(RSI!N74&gt;2,RSI!N74*20,IF(RSI!N74&gt;1,RSI!N74*10,-200)))</f>
        <v>192.57423877716064</v>
      </c>
      <c r="I74" s="93">
        <f>IF(RSI!O74&gt;=110,RSI!O74*-3,IF(RSI!O74&gt;=100,10000/(RSI!O74+5),IF(RSI!O74&gt;=80,300,IF(RSI!O74&gt;=70,100,RSI!O74*5))))</f>
        <v>100</v>
      </c>
      <c r="J74" s="93">
        <f>RSI!P74*50</f>
        <v>646.3748455047607</v>
      </c>
      <c r="K74" s="143">
        <f>IF(RSI!Q74&gt;64,RSI!Q74*25,IF(RSI!Q74&gt;54,RSI!Q74*20,RSI!Q74*10))</f>
        <v>2117.5</v>
      </c>
      <c r="L74" s="143">
        <f>RSI!R74*100</f>
        <v>1350</v>
      </c>
      <c r="M74" s="76">
        <f>IF(RSI!X74&gt;=7.9,RSI!X74*150+500,IF(RSI!X74&gt;=6.8,RSI!X74*100+300,IF(RSI!X74&gt;=5.3,RSI!X74*50+100,RSI!X74*-200)))</f>
        <v>365.00000953674316</v>
      </c>
      <c r="N74" s="14">
        <f>SUM(C74:L74)+M74</f>
        <v>7182.9536693160835</v>
      </c>
      <c r="O74" s="15"/>
      <c r="P74" s="77"/>
      <c r="Q74" s="79"/>
      <c r="R74" s="79"/>
      <c r="S74" s="79"/>
      <c r="T74" s="79"/>
      <c r="U74" s="79"/>
      <c r="V74" s="79"/>
      <c r="W74" s="79"/>
      <c r="X74" s="79"/>
      <c r="Y74" s="79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5">
      <c r="A75" s="13" t="str">
        <f>RSI!A75</f>
        <v>Knight Transportation</v>
      </c>
      <c r="B75" s="13" t="str">
        <f>RSI!B75</f>
        <v>KNX</v>
      </c>
      <c r="C75" s="92">
        <f>IF(RSI!U75&lt;5,-50,IF(RSI!U75&lt;15,300,IF(RSI!U75&lt;17,250,IF(RSI!U75&lt;20,200,IF(RSI!U75&lt;25,100,IF(RSI!U75&lt;30,25,-300))))))</f>
        <v>-300</v>
      </c>
      <c r="D75" s="93">
        <f>RSI!W75*10000</f>
        <v>25.96559545555763</v>
      </c>
      <c r="E75" s="92">
        <f>IF(RSI!S75="UP",500,IF(RSI!S75="EVEN",300,IF(RSI!S75="DOWN",-500)))</f>
        <v>500</v>
      </c>
      <c r="F75" s="92">
        <f>IF(RSI!T75="UP",500,IF(RSI!T75="EVEN",250,IF(RSI!T75="DOWN",-1000,0)))</f>
        <v>500</v>
      </c>
      <c r="G75" s="92">
        <f>IF(RSI!M75="Buy",1000,IF(RSI!M75="Hold",300,-1000))</f>
        <v>300</v>
      </c>
      <c r="H75" s="93">
        <f>IF(RSI!N75&gt;3,RSI!N75*50,IF(RSI!N75&gt;2,RSI!N75*20,IF(RSI!N75&gt;1,RSI!N75*10,-200)))</f>
        <v>-200</v>
      </c>
      <c r="I75" s="93">
        <f>IF(RSI!O75&gt;=110,RSI!O75*-3,IF(RSI!O75&gt;=100,10000/(RSI!O75+5),IF(RSI!O75&gt;=80,300,IF(RSI!O75&gt;=70,100,RSI!O75*5))))</f>
        <v>-412.8318786621094</v>
      </c>
      <c r="J75" s="93">
        <f>RSI!P75*50</f>
        <v>273.97446632385254</v>
      </c>
      <c r="K75" s="143">
        <f>IF(RSI!Q75&gt;64,RSI!Q75*25,IF(RSI!Q75&gt;54,RSI!Q75*20,RSI!Q75*10))</f>
        <v>2095</v>
      </c>
      <c r="L75" s="143">
        <f>RSI!R75*100</f>
        <v>1030</v>
      </c>
      <c r="M75" s="76">
        <f>IF(RSI!X75&gt;=7.9,RSI!X75*150+500,IF(RSI!X75&gt;=6.8,RSI!X75*100+300,IF(RSI!X75&gt;=5.3,RSI!X75*50+100,RSI!X75*-200)))</f>
        <v>1925</v>
      </c>
      <c r="N75" s="14">
        <f>SUM(C75:L75)+M75</f>
        <v>5737.1081831173005</v>
      </c>
      <c r="O75" s="15"/>
      <c r="P75" s="77"/>
      <c r="Q75" s="79"/>
      <c r="R75" s="79"/>
      <c r="S75" s="79"/>
      <c r="T75" s="79"/>
      <c r="U75" s="79"/>
      <c r="V75" s="79"/>
      <c r="W75" s="79"/>
      <c r="X75" s="79"/>
      <c r="Y75" s="79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5">
      <c r="A76" s="13" t="str">
        <f>RSI!A76</f>
        <v>Kohl's Corp</v>
      </c>
      <c r="B76" s="13" t="str">
        <f>RSI!B76</f>
        <v>KSS</v>
      </c>
      <c r="C76" s="92">
        <f>IF(RSI!U76&lt;5,-50,IF(RSI!U76&lt;15,300,IF(RSI!U76&lt;17,250,IF(RSI!U76&lt;20,200,IF(RSI!U76&lt;25,100,IF(RSI!U76&lt;30,25,-300))))))</f>
        <v>100</v>
      </c>
      <c r="D76" s="93">
        <f>RSI!W76*10000</f>
        <v>0</v>
      </c>
      <c r="E76" s="92">
        <f>IF(RSI!S76="UP",500,IF(RSI!S76="EVEN",300,IF(RSI!S76="DOWN",-500)))</f>
        <v>300</v>
      </c>
      <c r="F76" s="92">
        <f>IF(RSI!T76="UP",500,IF(RSI!T76="EVEN",250,IF(RSI!T76="DOWN",-1000,0)))</f>
        <v>-1000</v>
      </c>
      <c r="G76" s="92">
        <f>IF(RSI!M76="Buy",1000,IF(RSI!M76="Hold",300,-1000))</f>
        <v>1000</v>
      </c>
      <c r="H76" s="93">
        <f>IF(RSI!N76&gt;3,RSI!N76*50,IF(RSI!N76&gt;2,RSI!N76*20,IF(RSI!N76&gt;1,RSI!N76*10,-200)))</f>
        <v>196.73324823379517</v>
      </c>
      <c r="I76" s="93">
        <f>IF(RSI!O76&gt;=110,RSI!O76*-3,IF(RSI!O76&gt;=100,10000/(RSI!O76+5),IF(RSI!O76&gt;=80,300,IF(RSI!O76&gt;=70,100,RSI!O76*5))))</f>
        <v>339.0625</v>
      </c>
      <c r="J76" s="93">
        <f>RSI!P76*50</f>
        <v>765.2243137359619</v>
      </c>
      <c r="K76" s="143">
        <f>IF(RSI!Q76&gt;64,RSI!Q76*25,IF(RSI!Q76&gt;54,RSI!Q76*20,RSI!Q76*10))</f>
        <v>2280</v>
      </c>
      <c r="L76" s="143">
        <f>RSI!R76*100</f>
        <v>1730</v>
      </c>
      <c r="M76" s="76">
        <f>IF(RSI!X76&gt;=7.9,RSI!X76*150+500,IF(RSI!X76&gt;=6.8,RSI!X76*100+300,IF(RSI!X76&gt;=5.3,RSI!X76*50+100,RSI!X76*-200)))</f>
        <v>-640.0000095367432</v>
      </c>
      <c r="N76" s="14">
        <f>SUM(C76:L76)+M76</f>
        <v>5071.020052433014</v>
      </c>
      <c r="O76" s="15"/>
      <c r="P76" s="77"/>
      <c r="Q76" s="79"/>
      <c r="R76" s="79"/>
      <c r="S76" s="79"/>
      <c r="T76" s="79"/>
      <c r="U76" s="79"/>
      <c r="V76" s="79"/>
      <c r="W76" s="79"/>
      <c r="X76" s="79"/>
      <c r="Y76" s="79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5">
      <c r="A77" s="13" t="str">
        <f>RSI!A77</f>
        <v>Lexmark Int'l</v>
      </c>
      <c r="B77" s="13" t="str">
        <f>RSI!B77</f>
        <v>LXK</v>
      </c>
      <c r="C77" s="92">
        <f>IF(RSI!U77&lt;5,-50,IF(RSI!U77&lt;15,300,IF(RSI!U77&lt;17,250,IF(RSI!U77&lt;20,200,IF(RSI!U77&lt;25,100,IF(RSI!U77&lt;30,25,-300))))))</f>
        <v>300</v>
      </c>
      <c r="D77" s="93">
        <f>RSI!W77*10000</f>
        <v>0</v>
      </c>
      <c r="E77" s="92">
        <f>IF(RSI!S77="UP",500,IF(RSI!S77="EVEN",300,IF(RSI!S77="DOWN",-500)))</f>
        <v>500</v>
      </c>
      <c r="F77" s="92">
        <f>IF(RSI!T77="UP",500,IF(RSI!T77="EVEN",250,IF(RSI!T77="DOWN",-1000,0)))</f>
        <v>-1000</v>
      </c>
      <c r="G77" s="92">
        <f>IF(RSI!M77="Buy",1000,IF(RSI!M77="Hold",300,-1000))</f>
        <v>1000</v>
      </c>
      <c r="H77" s="93">
        <f>IF(RSI!N77&gt;3,RSI!N77*50,IF(RSI!N77&gt;2,RSI!N77*20,IF(RSI!N77&gt;1,RSI!N77*10,-200)))</f>
        <v>-200</v>
      </c>
      <c r="I77" s="93">
        <f>IF(RSI!O77&gt;=110,RSI!O77*-3,IF(RSI!O77&gt;=100,10000/(RSI!O77+5),IF(RSI!O77&gt;=80,300,IF(RSI!O77&gt;=70,100,RSI!O77*5))))</f>
        <v>242.67784118652344</v>
      </c>
      <c r="J77" s="93">
        <f>RSI!P77*50</f>
        <v>801.8119812011719</v>
      </c>
      <c r="K77" s="143">
        <f>IF(RSI!Q77&gt;64,RSI!Q77*25,IF(RSI!Q77&gt;54,RSI!Q77*20,RSI!Q77*10))</f>
        <v>2017.5</v>
      </c>
      <c r="L77" s="143">
        <f>RSI!R77*100</f>
        <v>1830</v>
      </c>
      <c r="M77" s="76">
        <f>IF(RSI!X77&gt;=7.9,RSI!X77*150+500,IF(RSI!X77&gt;=6.8,RSI!X77*100+300,IF(RSI!X77&gt;=5.3,RSI!X77*50+100,RSI!X77*-200)))</f>
        <v>-519.9999809265137</v>
      </c>
      <c r="N77" s="14">
        <f>SUM(C77:L77)+M77</f>
        <v>4971.989841461182</v>
      </c>
      <c r="O77" s="15"/>
      <c r="P77" s="77"/>
      <c r="Q77" s="79"/>
      <c r="R77" s="79"/>
      <c r="S77" s="79"/>
      <c r="T77" s="79"/>
      <c r="U77" s="79"/>
      <c r="V77" s="79"/>
      <c r="W77" s="79"/>
      <c r="X77" s="79"/>
      <c r="Y77" s="79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5">
      <c r="A78" s="13" t="str">
        <f>RSI!A78</f>
        <v>Lincare Holdings</v>
      </c>
      <c r="B78" s="13" t="str">
        <f>RSI!B78</f>
        <v>LNCR</v>
      </c>
      <c r="C78" s="92">
        <f>IF(RSI!U78&lt;5,-50,IF(RSI!U78&lt;15,300,IF(RSI!U78&lt;17,250,IF(RSI!U78&lt;20,200,IF(RSI!U78&lt;25,100,IF(RSI!U78&lt;30,25,-300))))))</f>
        <v>100</v>
      </c>
      <c r="D78" s="93">
        <f>RSI!W78*10000</f>
        <v>0</v>
      </c>
      <c r="E78" s="92">
        <f>IF(RSI!S78="UP",500,IF(RSI!S78="EVEN",300,IF(RSI!S78="DOWN",-500)))</f>
        <v>500</v>
      </c>
      <c r="F78" s="92">
        <f>IF(RSI!T78="UP",500,IF(RSI!T78="EVEN",250,IF(RSI!T78="DOWN",-1000,0)))</f>
        <v>500</v>
      </c>
      <c r="G78" s="92">
        <f>IF(RSI!M78="Buy",1000,IF(RSI!M78="Hold",300,-1000))</f>
        <v>300</v>
      </c>
      <c r="H78" s="93">
        <f>IF(RSI!N78&gt;3,RSI!N78*50,IF(RSI!N78&gt;2,RSI!N78*20,IF(RSI!N78&gt;1,RSI!N78*10,-200)))</f>
        <v>17.738420963287354</v>
      </c>
      <c r="I78" s="93">
        <f>IF(RSI!O78&gt;=110,RSI!O78*-3,IF(RSI!O78&gt;=100,10000/(RSI!O78+5),IF(RSI!O78&gt;=80,300,IF(RSI!O78&gt;=70,100,RSI!O78*5))))</f>
        <v>-338.7640686035156</v>
      </c>
      <c r="J78" s="93">
        <f>RSI!P78*50</f>
        <v>585.0436687469482</v>
      </c>
      <c r="K78" s="143">
        <f>IF(RSI!Q78&gt;64,RSI!Q78*25,IF(RSI!Q78&gt;54,RSI!Q78*20,RSI!Q78*10))</f>
        <v>2067.5</v>
      </c>
      <c r="L78" s="143">
        <f>RSI!R78*100</f>
        <v>1400</v>
      </c>
      <c r="M78" s="76">
        <f>IF(RSI!X78&gt;=7.9,RSI!X78*150+500,IF(RSI!X78&gt;=6.8,RSI!X78*100+300,IF(RSI!X78&gt;=5.3,RSI!X78*50+100,RSI!X78*-200)))</f>
        <v>-519.9999809265137</v>
      </c>
      <c r="N78" s="14">
        <f>SUM(C78:L78)+M78</f>
        <v>4611.518040180206</v>
      </c>
      <c r="O78" s="15"/>
      <c r="P78" s="77"/>
      <c r="Q78" s="79"/>
      <c r="R78" s="79"/>
      <c r="S78" s="79"/>
      <c r="T78" s="79"/>
      <c r="U78" s="79"/>
      <c r="V78" s="79"/>
      <c r="W78" s="79"/>
      <c r="X78" s="79"/>
      <c r="Y78" s="79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5">
      <c r="A79" s="13" t="str">
        <f>RSI!A79</f>
        <v>Linear Tech</v>
      </c>
      <c r="B79" s="13" t="str">
        <f>RSI!B79</f>
        <v>LLTC</v>
      </c>
      <c r="C79" s="92">
        <f>IF(RSI!U79&lt;5,-50,IF(RSI!U79&lt;15,300,IF(RSI!U79&lt;17,250,IF(RSI!U79&lt;20,200,IF(RSI!U79&lt;25,100,IF(RSI!U79&lt;30,25,-300))))))</f>
        <v>25</v>
      </c>
      <c r="D79" s="93">
        <f>RSI!W79*10000</f>
        <v>113.92765565561727</v>
      </c>
      <c r="E79" s="92">
        <f>IF(RSI!S79="UP",500,IF(RSI!S79="EVEN",300,IF(RSI!S79="DOWN",-500)))</f>
        <v>500</v>
      </c>
      <c r="F79" s="92">
        <f>IF(RSI!T79="UP",500,IF(RSI!T79="EVEN",250,IF(RSI!T79="DOWN",-1000,0)))</f>
        <v>500</v>
      </c>
      <c r="G79" s="92">
        <f>IF(RSI!M79="Buy",1000,IF(RSI!M79="Hold",300,-1000))</f>
        <v>1000</v>
      </c>
      <c r="H79" s="93">
        <f>IF(RSI!N79&gt;3,RSI!N79*50,IF(RSI!N79&gt;2,RSI!N79*20,IF(RSI!N79&gt;1,RSI!N79*10,-200)))</f>
        <v>165.6280755996704</v>
      </c>
      <c r="I79" s="93">
        <f>IF(RSI!O79&gt;=110,RSI!O79*-3,IF(RSI!O79&gt;=100,10000/(RSI!O79+5),IF(RSI!O79&gt;=80,300,IF(RSI!O79&gt;=70,100,RSI!O79*5))))</f>
        <v>309.1787338256836</v>
      </c>
      <c r="J79" s="93">
        <f>RSI!P79*50</f>
        <v>756.9351673126221</v>
      </c>
      <c r="K79" s="143">
        <f>IF(RSI!Q79&gt;64,RSI!Q79*25,IF(RSI!Q79&gt;54,RSI!Q79*20,RSI!Q79*10))</f>
        <v>1689.9999999999998</v>
      </c>
      <c r="L79" s="143">
        <f>RSI!R79*100</f>
        <v>2039.9999999999998</v>
      </c>
      <c r="M79" s="76">
        <f>IF(RSI!X79&gt;=7.9,RSI!X79*150+500,IF(RSI!X79&gt;=6.8,RSI!X79*100+300,IF(RSI!X79&gt;=5.3,RSI!X79*50+100,RSI!X79*-200)))</f>
        <v>-419.9999809265137</v>
      </c>
      <c r="N79" s="14">
        <f>SUM(C79:L79)+M79</f>
        <v>6680.669651467079</v>
      </c>
      <c r="O79" s="15"/>
      <c r="P79" s="77"/>
      <c r="Q79" s="79"/>
      <c r="R79" s="79"/>
      <c r="S79" s="79"/>
      <c r="T79" s="79"/>
      <c r="U79" s="79"/>
      <c r="V79" s="79"/>
      <c r="W79" s="79"/>
      <c r="X79" s="79"/>
      <c r="Y79" s="79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5">
      <c r="A80" s="13" t="str">
        <f>RSI!A80</f>
        <v>Lowes **</v>
      </c>
      <c r="B80" s="13" t="str">
        <f>RSI!B80</f>
        <v>LOW</v>
      </c>
      <c r="C80" s="92">
        <f>IF(RSI!U80&lt;5,-50,IF(RSI!U80&lt;15,300,IF(RSI!U80&lt;17,250,IF(RSI!U80&lt;20,200,IF(RSI!U80&lt;25,100,IF(RSI!U80&lt;30,25,-300))))))</f>
        <v>100</v>
      </c>
      <c r="D80" s="93">
        <f>RSI!W80*10000</f>
        <v>36.314118313543545</v>
      </c>
      <c r="E80" s="92">
        <f>IF(RSI!S80="UP",500,IF(RSI!S80="EVEN",300,IF(RSI!S80="DOWN",-500)))</f>
        <v>500</v>
      </c>
      <c r="F80" s="92">
        <f>IF(RSI!T80="UP",500,IF(RSI!T80="EVEN",250,IF(RSI!T80="DOWN",-1000,0)))</f>
        <v>500</v>
      </c>
      <c r="G80" s="92">
        <f>IF(RSI!M80="Buy",1000,IF(RSI!M80="Hold",300,-1000))</f>
        <v>300</v>
      </c>
      <c r="H80" s="93">
        <f>IF(RSI!N80&gt;3,RSI!N80*50,IF(RSI!N80&gt;2,RSI!N80*20,IF(RSI!N80&gt;1,RSI!N80*10,-200)))</f>
        <v>50.9904670715332</v>
      </c>
      <c r="I80" s="93">
        <f>IF(RSI!O80&gt;=110,RSI!O80*-3,IF(RSI!O80&gt;=100,10000/(RSI!O80+5),IF(RSI!O80&gt;=80,300,IF(RSI!O80&gt;=70,100,RSI!O80*5))))</f>
        <v>300</v>
      </c>
      <c r="J80" s="93">
        <f>RSI!P80*50</f>
        <v>619.6393966674805</v>
      </c>
      <c r="K80" s="143">
        <f>IF(RSI!Q80&gt;64,RSI!Q80*25,IF(RSI!Q80&gt;54,RSI!Q80*20,RSI!Q80*10))</f>
        <v>1902.4999999999998</v>
      </c>
      <c r="L80" s="143">
        <f>RSI!R80*100</f>
        <v>1639.9999999999998</v>
      </c>
      <c r="M80" s="76">
        <f>IF(RSI!X80&gt;=7.9,RSI!X80*150+500,IF(RSI!X80&gt;=6.8,RSI!X80*100+300,IF(RSI!X80&gt;=5.3,RSI!X80*50+100,RSI!X80*-200)))</f>
        <v>2000</v>
      </c>
      <c r="N80" s="14">
        <f>SUM(C80:L80)+M80</f>
        <v>7949.443982052557</v>
      </c>
      <c r="O80" s="15"/>
      <c r="P80" s="77"/>
      <c r="Q80" s="79"/>
      <c r="R80" s="79"/>
      <c r="S80" s="79"/>
      <c r="T80" s="79"/>
      <c r="U80" s="79"/>
      <c r="V80" s="79"/>
      <c r="W80" s="79"/>
      <c r="X80" s="79"/>
      <c r="Y80" s="79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5">
      <c r="A81" s="13" t="str">
        <f>RSI!A81</f>
        <v>Maxim Integ. Products</v>
      </c>
      <c r="B81" s="13" t="str">
        <f>RSI!B81</f>
        <v>MXIM</v>
      </c>
      <c r="C81" s="92">
        <f>IF(RSI!U81&lt;5,-50,IF(RSI!U81&lt;15,300,IF(RSI!U81&lt;17,250,IF(RSI!U81&lt;20,200,IF(RSI!U81&lt;25,100,IF(RSI!U81&lt;30,25,-300))))))</f>
        <v>100</v>
      </c>
      <c r="D81" s="93">
        <f>RSI!W81*10000</f>
        <v>140.05601941584698</v>
      </c>
      <c r="E81" s="92">
        <f>IF(RSI!S81="UP",500,IF(RSI!S81="EVEN",300,IF(RSI!S81="DOWN",-500)))</f>
        <v>500</v>
      </c>
      <c r="F81" s="92">
        <f>IF(RSI!T81="UP",500,IF(RSI!T81="EVEN",250,IF(RSI!T81="DOWN",-1000,0)))</f>
        <v>500</v>
      </c>
      <c r="G81" s="92">
        <f>IF(RSI!M81="Buy",1000,IF(RSI!M81="Hold",300,-1000))</f>
        <v>1000</v>
      </c>
      <c r="H81" s="93">
        <f>IF(RSI!N81&gt;3,RSI!N81*50,IF(RSI!N81&gt;2,RSI!N81*20,IF(RSI!N81&gt;1,RSI!N81*10,-200)))</f>
        <v>217.6136016845703</v>
      </c>
      <c r="I81" s="93">
        <f>IF(RSI!O81&gt;=110,RSI!O81*-3,IF(RSI!O81&gt;=100,10000/(RSI!O81+5),IF(RSI!O81&gt;=80,300,IF(RSI!O81&gt;=70,100,RSI!O81*5))))</f>
        <v>331.96720123291016</v>
      </c>
      <c r="J81" s="93">
        <f>RSI!P81*50</f>
        <v>819.5247650146484</v>
      </c>
      <c r="K81" s="143">
        <f>IF(RSI!Q81&gt;64,RSI!Q81*25,IF(RSI!Q81&gt;54,RSI!Q81*20,RSI!Q81*10))</f>
        <v>1702.4999999999998</v>
      </c>
      <c r="L81" s="143">
        <f>RSI!R81*100</f>
        <v>1260</v>
      </c>
      <c r="M81" s="76">
        <f>IF(RSI!X81&gt;=7.9,RSI!X81*150+500,IF(RSI!X81&gt;=6.8,RSI!X81*100+300,IF(RSI!X81&gt;=5.3,RSI!X81*50+100,RSI!X81*-200)))</f>
        <v>-320.0000047683716</v>
      </c>
      <c r="N81" s="14">
        <f>SUM(C81:L81)+M81</f>
        <v>6251.661582579604</v>
      </c>
      <c r="O81" s="15"/>
      <c r="P81" s="77"/>
      <c r="Q81" s="79"/>
      <c r="R81" s="79"/>
      <c r="S81" s="79"/>
      <c r="T81" s="79"/>
      <c r="U81" s="79"/>
      <c r="V81" s="79"/>
      <c r="W81" s="79"/>
      <c r="X81" s="79"/>
      <c r="Y81" s="79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5">
      <c r="A82" s="13" t="str">
        <f>RSI!A82</f>
        <v>MBNA Corp</v>
      </c>
      <c r="B82" s="13" t="str">
        <f>RSI!B82</f>
        <v>KRB</v>
      </c>
      <c r="C82" s="92">
        <f>IF(RSI!U82&lt;5,-50,IF(RSI!U82&lt;15,300,IF(RSI!U82&lt;17,250,IF(RSI!U82&lt;20,200,IF(RSI!U82&lt;25,100,IF(RSI!U82&lt;30,25,-300))))))</f>
        <v>300</v>
      </c>
      <c r="D82" s="93">
        <f>RSI!W82*10000</f>
        <v>211.3207556166739</v>
      </c>
      <c r="E82" s="92">
        <f>IF(RSI!S82="UP",500,IF(RSI!S82="EVEN",300,IF(RSI!S82="DOWN",-500)))</f>
        <v>500</v>
      </c>
      <c r="F82" s="92">
        <f>IF(RSI!T82="UP",500,IF(RSI!T82="EVEN",250,IF(RSI!T82="DOWN",-1000,0)))</f>
        <v>250</v>
      </c>
      <c r="G82" s="92">
        <f>IF(RSI!M82="Buy",1000,IF(RSI!M82="Hold",300,-1000))</f>
        <v>300</v>
      </c>
      <c r="H82" s="93">
        <f>IF(RSI!N82&gt;3,RSI!N82*50,IF(RSI!N82&gt;2,RSI!N82*20,IF(RSI!N82&gt;1,RSI!N82*10,-200)))</f>
        <v>13.884296417236328</v>
      </c>
      <c r="I82" s="93">
        <f>IF(RSI!O82&gt;=110,RSI!O82*-3,IF(RSI!O82&gt;=100,10000/(RSI!O82+5),IF(RSI!O82&gt;=80,300,IF(RSI!O82&gt;=70,100,RSI!O82*5))))</f>
        <v>300</v>
      </c>
      <c r="J82" s="93">
        <f>RSI!P82*50</f>
        <v>596.6949462890625</v>
      </c>
      <c r="K82" s="143">
        <f>IF(RSI!Q82&gt;64,RSI!Q82*25,IF(RSI!Q82&gt;54,RSI!Q82*20,RSI!Q82*10))</f>
        <v>1880</v>
      </c>
      <c r="L82" s="143">
        <f>RSI!R82*100</f>
        <v>1270</v>
      </c>
      <c r="M82" s="76">
        <f>IF(RSI!X82&gt;=7.9,RSI!X82*150+500,IF(RSI!X82&gt;=6.8,RSI!X82*100+300,IF(RSI!X82&gt;=5.3,RSI!X82*50+100,RSI!X82*-200)))</f>
        <v>-419.9999809265137</v>
      </c>
      <c r="N82" s="14">
        <f>SUM(C82:L82)+M82</f>
        <v>5201.90001739646</v>
      </c>
      <c r="O82" s="15"/>
      <c r="P82" s="77"/>
      <c r="Q82" s="79"/>
      <c r="R82" s="79"/>
      <c r="S82" s="79"/>
      <c r="T82" s="79"/>
      <c r="U82" s="79"/>
      <c r="V82" s="79"/>
      <c r="W82" s="79"/>
      <c r="X82" s="79"/>
      <c r="Y82" s="79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5">
      <c r="A83" s="13" t="str">
        <f>RSI!A83</f>
        <v>Medtronic</v>
      </c>
      <c r="B83" s="13" t="str">
        <f>RSI!B83</f>
        <v>MDT</v>
      </c>
      <c r="C83" s="92">
        <f>IF(RSI!U83&lt;5,-50,IF(RSI!U83&lt;15,300,IF(RSI!U83&lt;17,250,IF(RSI!U83&lt;20,200,IF(RSI!U83&lt;25,100,IF(RSI!U83&lt;30,25,-300))))))</f>
        <v>25</v>
      </c>
      <c r="D83" s="93">
        <f>RSI!W83*10000</f>
        <v>68.52972381130218</v>
      </c>
      <c r="E83" s="92">
        <f>IF(RSI!S83="UP",500,IF(RSI!S83="EVEN",300,IF(RSI!S83="DOWN",-500)))</f>
        <v>-500</v>
      </c>
      <c r="F83" s="92">
        <f>IF(RSI!T83="UP",500,IF(RSI!T83="EVEN",250,IF(RSI!T83="DOWN",-1000,0)))</f>
        <v>-1000</v>
      </c>
      <c r="G83" s="92">
        <f>IF(RSI!M83="Buy",1000,IF(RSI!M83="Hold",300,-1000))</f>
        <v>300</v>
      </c>
      <c r="H83" s="93">
        <f>IF(RSI!N83&gt;3,RSI!N83*50,IF(RSI!N83&gt;2,RSI!N83*20,IF(RSI!N83&gt;1,RSI!N83*10,-200)))</f>
        <v>42.29050159454346</v>
      </c>
      <c r="I83" s="93">
        <f>IF(RSI!O83&gt;=110,RSI!O83*-3,IF(RSI!O83&gt;=100,10000/(RSI!O83+5),IF(RSI!O83&gt;=80,300,IF(RSI!O83&gt;=70,100,RSI!O83*5))))</f>
        <v>300</v>
      </c>
      <c r="J83" s="93">
        <f>RSI!P83*50</f>
        <v>663.6577606201172</v>
      </c>
      <c r="K83" s="143">
        <f>IF(RSI!Q83&gt;64,RSI!Q83*25,IF(RSI!Q83&gt;54,RSI!Q83*20,RSI!Q83*10))</f>
        <v>2072.5</v>
      </c>
      <c r="L83" s="143">
        <f>RSI!R83*100</f>
        <v>1019.9999999999999</v>
      </c>
      <c r="M83" s="76">
        <f>IF(RSI!X83&gt;=7.9,RSI!X83*150+500,IF(RSI!X83&gt;=6.8,RSI!X83*100+300,IF(RSI!X83&gt;=5.3,RSI!X83*50+100,RSI!X83*-200)))</f>
        <v>390.00000953674316</v>
      </c>
      <c r="N83" s="14">
        <f>SUM(C83:L83)+M83</f>
        <v>3381.977995562706</v>
      </c>
      <c r="O83" s="15"/>
      <c r="P83" s="77"/>
      <c r="Q83" s="79"/>
      <c r="R83" s="79"/>
      <c r="S83" s="79"/>
      <c r="T83" s="79"/>
      <c r="U83" s="79"/>
      <c r="V83" s="79"/>
      <c r="W83" s="79"/>
      <c r="X83" s="79"/>
      <c r="Y83" s="79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5">
      <c r="A84" s="13" t="str">
        <f>RSI!A84</f>
        <v>Merck &amp; Co.</v>
      </c>
      <c r="B84" s="13" t="str">
        <f>RSI!B84</f>
        <v>MRK</v>
      </c>
      <c r="C84" s="92">
        <f>IF(RSI!U84&lt;5,-50,IF(RSI!U84&lt;15,300,IF(RSI!U84&lt;17,250,IF(RSI!U84&lt;20,200,IF(RSI!U84&lt;25,100,IF(RSI!U84&lt;30,25,-300))))))</f>
        <v>300</v>
      </c>
      <c r="D84" s="93">
        <f>RSI!W84*10000</f>
        <v>501.1539679360419</v>
      </c>
      <c r="E84" s="92">
        <f>IF(RSI!S84="UP",500,IF(RSI!S84="EVEN",300,IF(RSI!S84="DOWN",-500)))</f>
        <v>500</v>
      </c>
      <c r="F84" s="92">
        <f>IF(RSI!T84="UP",500,IF(RSI!T84="EVEN",250,IF(RSI!T84="DOWN",-1000,0)))</f>
        <v>-1000</v>
      </c>
      <c r="G84" s="92">
        <f>IF(RSI!M84="Buy",1000,IF(RSI!M84="Hold",300,-1000))</f>
        <v>-1000</v>
      </c>
      <c r="H84" s="93">
        <f>IF(RSI!N84&gt;3,RSI!N84*50,IF(RSI!N84&gt;2,RSI!N84*20,IF(RSI!N84&gt;1,RSI!N84*10,-200)))</f>
        <v>-200</v>
      </c>
      <c r="I84" s="93">
        <f>IF(RSI!O84&gt;=110,RSI!O84*-3,IF(RSI!O84&gt;=100,10000/(RSI!O84+5),IF(RSI!O84&gt;=80,300,IF(RSI!O84&gt;=70,100,RSI!O84*5))))</f>
        <v>304.6874809265137</v>
      </c>
      <c r="J84" s="93">
        <f>RSI!P84*50</f>
        <v>281.6028833389282</v>
      </c>
      <c r="K84" s="143">
        <f>IF(RSI!Q84&gt;64,RSI!Q84*25,IF(RSI!Q84&gt;54,RSI!Q84*20,RSI!Q84*10))</f>
        <v>1082</v>
      </c>
      <c r="L84" s="143">
        <f>RSI!R84*100</f>
        <v>1100</v>
      </c>
      <c r="M84" s="76">
        <f>IF(RSI!X84&gt;=7.9,RSI!X84*150+500,IF(RSI!X84&gt;=6.8,RSI!X84*100+300,IF(RSI!X84&gt;=5.3,RSI!X84*50+100,RSI!X84*-200)))</f>
        <v>-220.00000476837158</v>
      </c>
      <c r="N84" s="14">
        <f>SUM(C84:L84)+M84</f>
        <v>1649.4443274331122</v>
      </c>
      <c r="O84" s="15"/>
      <c r="P84" s="77"/>
      <c r="Q84" s="79"/>
      <c r="R84" s="79"/>
      <c r="S84" s="79"/>
      <c r="T84" s="79"/>
      <c r="U84" s="79"/>
      <c r="V84" s="79"/>
      <c r="W84" s="79"/>
      <c r="X84" s="79"/>
      <c r="Y84" s="79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5">
      <c r="A85" s="13" t="str">
        <f>RSI!A85</f>
        <v>Microsoft</v>
      </c>
      <c r="B85" s="13" t="str">
        <f>RSI!B85</f>
        <v>MSFT</v>
      </c>
      <c r="C85" s="92">
        <f>IF(RSI!U85&lt;5,-50,IF(RSI!U85&lt;15,300,IF(RSI!U85&lt;17,250,IF(RSI!U85&lt;20,200,IF(RSI!U85&lt;25,100,IF(RSI!U85&lt;30,25,-300))))))</f>
        <v>100</v>
      </c>
      <c r="D85" s="93">
        <f>RSI!W85*10000</f>
        <v>113.79800259499794</v>
      </c>
      <c r="E85" s="92">
        <f>IF(RSI!S85="UP",500,IF(RSI!S85="EVEN",300,IF(RSI!S85="DOWN",-500)))</f>
        <v>500</v>
      </c>
      <c r="F85" s="92">
        <f>IF(RSI!T85="UP",500,IF(RSI!T85="EVEN",250,IF(RSI!T85="DOWN",-1000,0)))</f>
        <v>500</v>
      </c>
      <c r="G85" s="92">
        <f>IF(RSI!M85="Buy",1000,IF(RSI!M85="Hold",300,-1000))</f>
        <v>300</v>
      </c>
      <c r="H85" s="93">
        <f>IF(RSI!N85&gt;3,RSI!N85*50,IF(RSI!N85&gt;2,RSI!N85*20,IF(RSI!N85&gt;1,RSI!N85*10,-200)))</f>
        <v>14.899194240570068</v>
      </c>
      <c r="I85" s="93">
        <f>IF(RSI!O85&gt;=110,RSI!O85*-3,IF(RSI!O85&gt;=100,10000/(RSI!O85+5),IF(RSI!O85&gt;=80,300,IF(RSI!O85&gt;=70,100,RSI!O85*5))))</f>
        <v>300</v>
      </c>
      <c r="J85" s="93">
        <f>RSI!P85*50</f>
        <v>459.3817710876465</v>
      </c>
      <c r="K85" s="143">
        <f>IF(RSI!Q85&gt;64,RSI!Q85*25,IF(RSI!Q85&gt;54,RSI!Q85*20,RSI!Q85*10))</f>
        <v>2010.0000000000002</v>
      </c>
      <c r="L85" s="143">
        <f>RSI!R85*100</f>
        <v>1600</v>
      </c>
      <c r="M85" s="76">
        <f>IF(RSI!X85&gt;=7.9,RSI!X85*150+500,IF(RSI!X85&gt;=6.8,RSI!X85*100+300,IF(RSI!X85&gt;=5.3,RSI!X85*50+100,RSI!X85*-200)))</f>
        <v>-519.9999809265137</v>
      </c>
      <c r="N85" s="14">
        <f>SUM(C85:L85)+M85</f>
        <v>5378.078986996701</v>
      </c>
      <c r="O85" s="15"/>
      <c r="P85" s="77"/>
      <c r="Q85" s="79"/>
      <c r="R85" s="79"/>
      <c r="S85" s="79"/>
      <c r="T85" s="79"/>
      <c r="U85" s="79"/>
      <c r="V85" s="79"/>
      <c r="W85" s="79"/>
      <c r="X85" s="79"/>
      <c r="Y85" s="79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5">
      <c r="A86" s="13" t="str">
        <f>RSI!A86</f>
        <v>New Plan Excel Reality *</v>
      </c>
      <c r="B86" s="13" t="str">
        <f>RSI!B86</f>
        <v>NXL</v>
      </c>
      <c r="C86" s="92">
        <f>IF(RSI!U86&lt;5,-50,IF(RSI!U86&lt;15,300,IF(RSI!U86&lt;17,250,IF(RSI!U86&lt;20,200,IF(RSI!U86&lt;25,100,IF(RSI!U86&lt;30,25,-300))))))</f>
        <v>300</v>
      </c>
      <c r="D86" s="93">
        <f>RSI!W86*10000</f>
        <v>525.6517930640689</v>
      </c>
      <c r="E86" s="92">
        <f>IF(RSI!S86="UP",500,IF(RSI!S86="EVEN",300,IF(RSI!S86="DOWN",-500)))</f>
        <v>500</v>
      </c>
      <c r="F86" s="92">
        <f>IF(RSI!T86="UP",500,IF(RSI!T86="EVEN",250,IF(RSI!T86="DOWN",-1000,0)))</f>
        <v>500</v>
      </c>
      <c r="G86" s="92">
        <f>IF(RSI!M86="Buy",1000,IF(RSI!M86="Hold",300,-1000))</f>
        <v>1000</v>
      </c>
      <c r="H86" s="93">
        <f>IF(RSI!N86&gt;3,RSI!N86*50,IF(RSI!N86&gt;2,RSI!N86*20,IF(RSI!N86&gt;1,RSI!N86*10,-200)))</f>
        <v>211.9680643081665</v>
      </c>
      <c r="I86" s="93">
        <f>IF(RSI!O86&gt;=110,RSI!O86*-3,IF(RSI!O86&gt;=100,10000/(RSI!O86+5),IF(RSI!O86&gt;=80,300,IF(RSI!O86&gt;=70,100,RSI!O86*5))))</f>
        <v>243.45550537109375</v>
      </c>
      <c r="J86" s="93">
        <f>RSI!P86*50</f>
        <v>1540.688133239746</v>
      </c>
      <c r="K86" s="143">
        <f>IF(RSI!Q86&gt;64,RSI!Q86*25,IF(RSI!Q86&gt;54,RSI!Q86*20,RSI!Q86*10))</f>
        <v>1702.4999999999998</v>
      </c>
      <c r="L86" s="143">
        <f>RSI!R86*100</f>
        <v>790</v>
      </c>
      <c r="M86" s="76">
        <f>IF(RSI!X86&gt;=7.9,RSI!X86*150+500,IF(RSI!X86&gt;=6.8,RSI!X86*100+300,IF(RSI!X86&gt;=5.3,RSI!X86*50+100,RSI!X86*-200)))</f>
        <v>-320.0000047683716</v>
      </c>
      <c r="N86" s="14">
        <f>SUM(C86:L86)+M86</f>
        <v>6994.263491214704</v>
      </c>
      <c r="O86" s="15"/>
      <c r="P86" s="77"/>
      <c r="Q86" s="79"/>
      <c r="R86" s="79"/>
      <c r="S86" s="79"/>
      <c r="T86" s="79"/>
      <c r="U86" s="79"/>
      <c r="V86" s="79"/>
      <c r="W86" s="79"/>
      <c r="X86" s="79"/>
      <c r="Y86" s="79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5">
      <c r="A87" s="13" t="str">
        <f>RSI!A87</f>
        <v>Nokia Corp </v>
      </c>
      <c r="B87" s="13" t="str">
        <f>RSI!B87</f>
        <v>NOK</v>
      </c>
      <c r="C87" s="92">
        <f>IF(RSI!U87&lt;5,-50,IF(RSI!U87&lt;15,300,IF(RSI!U87&lt;17,250,IF(RSI!U87&lt;20,200,IF(RSI!U87&lt;25,100,IF(RSI!U87&lt;30,25,-300))))))</f>
        <v>200</v>
      </c>
      <c r="D87" s="93">
        <f>RSI!W87*10000</f>
        <v>248.4149768309365</v>
      </c>
      <c r="E87" s="92">
        <f>IF(RSI!S87="UP",500,IF(RSI!S87="EVEN",300,IF(RSI!S87="DOWN",-500)))</f>
        <v>-500</v>
      </c>
      <c r="F87" s="92">
        <f>IF(RSI!T87="UP",500,IF(RSI!T87="EVEN",250,IF(RSI!T87="DOWN",-1000,0)))</f>
        <v>-1000</v>
      </c>
      <c r="G87" s="92">
        <f>IF(RSI!M87="Buy",1000,IF(RSI!M87="Hold",300,-1000))</f>
        <v>300</v>
      </c>
      <c r="H87" s="93">
        <f>IF(RSI!N87&gt;3,RSI!N87*50,IF(RSI!N87&gt;2,RSI!N87*20,IF(RSI!N87&gt;1,RSI!N87*10,-200)))</f>
        <v>17.999999523162842</v>
      </c>
      <c r="I87" s="93">
        <f>IF(RSI!O87&gt;=110,RSI!O87*-3,IF(RSI!O87&gt;=100,10000/(RSI!O87+5),IF(RSI!O87&gt;=80,300,IF(RSI!O87&gt;=70,100,RSI!O87*5))))</f>
        <v>300</v>
      </c>
      <c r="J87" s="93">
        <f>RSI!P87*50</f>
        <v>598.1492519378662</v>
      </c>
      <c r="K87" s="143">
        <f>IF(RSI!Q87&gt;64,RSI!Q87*25,IF(RSI!Q87&gt;54,RSI!Q87*20,RSI!Q87*10))</f>
        <v>1672.5000000000002</v>
      </c>
      <c r="L87" s="143">
        <f>RSI!R87*100</f>
        <v>1160</v>
      </c>
      <c r="M87" s="76">
        <f>IF(RSI!X87&gt;=7.9,RSI!X87*150+500,IF(RSI!X87&gt;=6.8,RSI!X87*100+300,IF(RSI!X87&gt;=5.3,RSI!X87*50+100,RSI!X87*-200)))</f>
        <v>-220.00000476837158</v>
      </c>
      <c r="N87" s="14">
        <f>SUM(C87:L87)+M87</f>
        <v>2777.064223523594</v>
      </c>
      <c r="O87" s="15"/>
      <c r="P87" s="77"/>
      <c r="Q87" s="79"/>
      <c r="R87" s="79"/>
      <c r="S87" s="79"/>
      <c r="T87" s="79"/>
      <c r="U87" s="79"/>
      <c r="V87" s="79"/>
      <c r="W87" s="79"/>
      <c r="X87" s="79"/>
      <c r="Y87" s="79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5">
      <c r="A88" s="13" t="str">
        <f>RSI!A88</f>
        <v>NVR Inc</v>
      </c>
      <c r="B88" s="13" t="str">
        <f>RSI!B88</f>
        <v>NVR</v>
      </c>
      <c r="C88" s="92">
        <f>IF(RSI!U88&lt;5,-50,IF(RSI!U88&lt;15,300,IF(RSI!U88&lt;17,250,IF(RSI!U88&lt;20,200,IF(RSI!U88&lt;25,100,IF(RSI!U88&lt;30,25,-300))))))</f>
        <v>300</v>
      </c>
      <c r="D88" s="93">
        <f>RSI!W88*10000</f>
        <v>0</v>
      </c>
      <c r="E88" s="92">
        <f>IF(RSI!S88="UP",500,IF(RSI!S88="EVEN",300,IF(RSI!S88="DOWN",-500)))</f>
        <v>500</v>
      </c>
      <c r="F88" s="92">
        <f>IF(RSI!T88="UP",500,IF(RSI!T88="EVEN",250,IF(RSI!T88="DOWN",-1000,0)))</f>
        <v>-1000</v>
      </c>
      <c r="G88" s="92">
        <f>IF(RSI!M88="Buy",1000,IF(RSI!M88="Hold",300,-1000))</f>
        <v>300</v>
      </c>
      <c r="H88" s="93">
        <f>IF(RSI!N88&gt;3,RSI!N88*50,IF(RSI!N88&gt;2,RSI!N88*20,IF(RSI!N88&gt;1,RSI!N88*10,-200)))</f>
        <v>16.644290685653687</v>
      </c>
      <c r="I88" s="93">
        <f>IF(RSI!O88&gt;=110,RSI!O88*-3,IF(RSI!O88&gt;=100,10000/(RSI!O88+5),IF(RSI!O88&gt;=80,300,IF(RSI!O88&gt;=70,100,RSI!O88*5))))</f>
        <v>-364.00000762939453</v>
      </c>
      <c r="J88" s="93">
        <f>RSI!P88*50</f>
        <v>650.3507137298584</v>
      </c>
      <c r="K88" s="143">
        <f>IF(RSI!Q88&gt;64,RSI!Q88*25,IF(RSI!Q88&gt;54,RSI!Q88*20,RSI!Q88*10))</f>
        <v>1947.5000000000002</v>
      </c>
      <c r="L88" s="143">
        <f>RSI!R88*100</f>
        <v>1989.9999999999998</v>
      </c>
      <c r="M88" s="76">
        <f>IF(RSI!X88&gt;=7.9,RSI!X88*150+500,IF(RSI!X88&gt;=6.8,RSI!X88*100+300,IF(RSI!X88&gt;=5.3,RSI!X88*50+100,RSI!X88*-200)))</f>
        <v>1925</v>
      </c>
      <c r="N88" s="14">
        <f>SUM(C88:L88)+M88</f>
        <v>6265.494996786118</v>
      </c>
      <c r="O88" s="15"/>
      <c r="P88" s="77"/>
      <c r="Q88" s="79"/>
      <c r="R88" s="79"/>
      <c r="S88" s="79"/>
      <c r="T88" s="79"/>
      <c r="U88" s="79"/>
      <c r="V88" s="79"/>
      <c r="W88" s="79"/>
      <c r="X88" s="79"/>
      <c r="Y88" s="79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5">
      <c r="A89" s="13" t="str">
        <f>RSI!A89</f>
        <v>Omnicom Group</v>
      </c>
      <c r="B89" s="13" t="str">
        <f>RSI!B89</f>
        <v>OMC</v>
      </c>
      <c r="C89" s="92">
        <f>IF(RSI!U89&lt;5,-50,IF(RSI!U89&lt;15,300,IF(RSI!U89&lt;17,250,IF(RSI!U89&lt;20,200,IF(RSI!U89&lt;25,100,IF(RSI!U89&lt;30,25,-300))))))</f>
        <v>200</v>
      </c>
      <c r="D89" s="93">
        <f>RSI!W89*10000</f>
        <v>110.85108376584421</v>
      </c>
      <c r="E89" s="92">
        <f>IF(RSI!S89="UP",500,IF(RSI!S89="EVEN",300,IF(RSI!S89="DOWN",-500)))</f>
        <v>-500</v>
      </c>
      <c r="F89" s="92">
        <f>IF(RSI!T89="UP",500,IF(RSI!T89="EVEN",250,IF(RSI!T89="DOWN",-1000,0)))</f>
        <v>-1000</v>
      </c>
      <c r="G89" s="92">
        <f>IF(RSI!M89="Buy",1000,IF(RSI!M89="Hold",300,-1000))</f>
        <v>1000</v>
      </c>
      <c r="H89" s="93">
        <f>IF(RSI!N89&gt;3,RSI!N89*50,IF(RSI!N89&gt;2,RSI!N89*20,IF(RSI!N89&gt;1,RSI!N89*10,-200)))</f>
        <v>174.7946262359619</v>
      </c>
      <c r="I89" s="93">
        <f>IF(RSI!O89&gt;=110,RSI!O89*-3,IF(RSI!O89&gt;=100,10000/(RSI!O89+5),IF(RSI!O89&gt;=80,300,IF(RSI!O89&gt;=70,100,RSI!O89*5))))</f>
        <v>100</v>
      </c>
      <c r="J89" s="93">
        <f>RSI!P89*50</f>
        <v>544.1059112548828</v>
      </c>
      <c r="K89" s="143">
        <f>IF(RSI!Q89&gt;64,RSI!Q89*25,IF(RSI!Q89&gt;54,RSI!Q89*20,RSI!Q89*10))</f>
        <v>1722.5000000000002</v>
      </c>
      <c r="L89" s="143">
        <f>RSI!R89*100</f>
        <v>1150</v>
      </c>
      <c r="M89" s="76">
        <f>IF(RSI!X89&gt;=7.9,RSI!X89*150+500,IF(RSI!X89&gt;=6.8,RSI!X89*100+300,IF(RSI!X89&gt;=5.3,RSI!X89*50+100,RSI!X89*-200)))</f>
        <v>-519.9999809265137</v>
      </c>
      <c r="N89" s="14">
        <f>SUM(C89:L89)+M89</f>
        <v>2982.251640330175</v>
      </c>
      <c r="O89" s="15"/>
      <c r="P89" s="77"/>
      <c r="Q89" s="79"/>
      <c r="R89" s="79"/>
      <c r="S89" s="79"/>
      <c r="T89" s="79"/>
      <c r="U89" s="79"/>
      <c r="V89" s="79"/>
      <c r="W89" s="79"/>
      <c r="X89" s="79"/>
      <c r="Y89" s="79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5">
      <c r="A90" s="13" t="str">
        <f>RSI!A90</f>
        <v>O'Reilly Automotive</v>
      </c>
      <c r="B90" s="13" t="str">
        <f>RSI!B90</f>
        <v>ORLY</v>
      </c>
      <c r="C90" s="92">
        <f>IF(RSI!U90&lt;5,-50,IF(RSI!U90&lt;15,300,IF(RSI!U90&lt;17,250,IF(RSI!U90&lt;20,200,IF(RSI!U90&lt;25,100,IF(RSI!U90&lt;30,25,-300))))))</f>
        <v>100</v>
      </c>
      <c r="D90" s="93">
        <f>RSI!W90*10000</f>
        <v>0</v>
      </c>
      <c r="E90" s="92">
        <f>IF(RSI!S90="UP",500,IF(RSI!S90="EVEN",300,IF(RSI!S90="DOWN",-500)))</f>
        <v>500</v>
      </c>
      <c r="F90" s="92">
        <f>IF(RSI!T90="UP",500,IF(RSI!T90="EVEN",250,IF(RSI!T90="DOWN",-1000,0)))</f>
        <v>250</v>
      </c>
      <c r="G90" s="92">
        <f>IF(RSI!M90="Buy",1000,IF(RSI!M90="Hold",300,-1000))</f>
        <v>300</v>
      </c>
      <c r="H90" s="93">
        <f>IF(RSI!N90&gt;3,RSI!N90*50,IF(RSI!N90&gt;2,RSI!N90*20,IF(RSI!N90&gt;1,RSI!N90*10,-200)))</f>
        <v>12.397702932357788</v>
      </c>
      <c r="I90" s="93">
        <f>IF(RSI!O90&gt;=110,RSI!O90*-3,IF(RSI!O90&gt;=100,10000/(RSI!O90+5),IF(RSI!O90&gt;=80,300,IF(RSI!O90&gt;=70,100,RSI!O90*5))))</f>
        <v>-366.1538314819336</v>
      </c>
      <c r="J90" s="93">
        <f>RSI!P90*50</f>
        <v>466.454553604126</v>
      </c>
      <c r="K90" s="143">
        <f>IF(RSI!Q90&gt;64,RSI!Q90*25,IF(RSI!Q90&gt;54,RSI!Q90*20,RSI!Q90*10))</f>
        <v>1982.5</v>
      </c>
      <c r="L90" s="143">
        <f>RSI!R90*100</f>
        <v>1019.9999999999999</v>
      </c>
      <c r="M90" s="76">
        <f>IF(RSI!X90&gt;=7.9,RSI!X90*150+500,IF(RSI!X90&gt;=6.8,RSI!X90*100+300,IF(RSI!X90&gt;=5.3,RSI!X90*50+100,RSI!X90*-200)))</f>
        <v>415.00000953674316</v>
      </c>
      <c r="N90" s="14">
        <f>SUM(C90:L90)+M90</f>
        <v>4680.198434591293</v>
      </c>
      <c r="O90" s="15"/>
      <c r="P90" s="77"/>
      <c r="Q90" s="79"/>
      <c r="R90" s="79"/>
      <c r="S90" s="79"/>
      <c r="T90" s="79"/>
      <c r="U90" s="79"/>
      <c r="V90" s="79"/>
      <c r="W90" s="79"/>
      <c r="X90" s="79"/>
      <c r="Y90" s="79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5">
      <c r="A91" s="13" t="str">
        <f>RSI!A91</f>
        <v>Pacific Sunware</v>
      </c>
      <c r="B91" s="13" t="str">
        <f>RSI!B91</f>
        <v>PSUN</v>
      </c>
      <c r="C91" s="92">
        <f>IF(RSI!U91&lt;5,-50,IF(RSI!U91&lt;15,300,IF(RSI!U91&lt;17,250,IF(RSI!U91&lt;20,200,IF(RSI!U91&lt;25,100,IF(RSI!U91&lt;30,25,-300))))))</f>
        <v>250</v>
      </c>
      <c r="D91" s="93">
        <f>RSI!W91*10000</f>
        <v>0</v>
      </c>
      <c r="E91" s="92">
        <f>IF(RSI!S91="UP",500,IF(RSI!S91="EVEN",300,IF(RSI!S91="DOWN",-500)))</f>
        <v>500</v>
      </c>
      <c r="F91" s="92">
        <f>IF(RSI!T91="UP",500,IF(RSI!T91="EVEN",250,IF(RSI!T91="DOWN",-1000,0)))</f>
        <v>500</v>
      </c>
      <c r="G91" s="92">
        <f>IF(RSI!M91="Buy",1000,IF(RSI!M91="Hold",300,-1000))</f>
        <v>300</v>
      </c>
      <c r="H91" s="93">
        <f>IF(RSI!N91&gt;3,RSI!N91*50,IF(RSI!N91&gt;2,RSI!N91*20,IF(RSI!N91&gt;1,RSI!N91*10,-200)))</f>
        <v>50.995330810546875</v>
      </c>
      <c r="I91" s="93">
        <f>IF(RSI!O91&gt;=110,RSI!O91*-3,IF(RSI!O91&gt;=100,10000/(RSI!O91+5),IF(RSI!O91&gt;=80,300,IF(RSI!O91&gt;=70,100,RSI!O91*5))))</f>
        <v>300</v>
      </c>
      <c r="J91" s="93">
        <f>RSI!P91*50</f>
        <v>732.1608543395996</v>
      </c>
      <c r="K91" s="143">
        <f>IF(RSI!Q91&gt;64,RSI!Q91*25,IF(RSI!Q91&gt;54,RSI!Q91*20,RSI!Q91*10))</f>
        <v>1867.5</v>
      </c>
      <c r="L91" s="143">
        <f>RSI!R91*100</f>
        <v>1390</v>
      </c>
      <c r="M91" s="76">
        <f>IF(RSI!X91&gt;=7.9,RSI!X91*150+500,IF(RSI!X91&gt;=6.8,RSI!X91*100+300,IF(RSI!X91&gt;=5.3,RSI!X91*50+100,RSI!X91*-200)))</f>
        <v>-640.0000095367432</v>
      </c>
      <c r="N91" s="14">
        <f>SUM(C91:L91)+M91</f>
        <v>5250.656175613403</v>
      </c>
      <c r="O91" s="15"/>
      <c r="P91" s="77"/>
      <c r="Q91" s="79"/>
      <c r="R91" s="79"/>
      <c r="S91" s="79"/>
      <c r="T91" s="79"/>
      <c r="U91" s="79"/>
      <c r="V91" s="79"/>
      <c r="W91" s="79"/>
      <c r="X91" s="79"/>
      <c r="Y91" s="79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5">
      <c r="A92" s="13" t="str">
        <f>RSI!A92</f>
        <v>Patterson Dental</v>
      </c>
      <c r="B92" s="13" t="str">
        <f>RSI!B92</f>
        <v>PDCO</v>
      </c>
      <c r="C92" s="92">
        <f>IF(RSI!U92&lt;5,-50,IF(RSI!U92&lt;15,300,IF(RSI!U92&lt;17,250,IF(RSI!U92&lt;20,200,IF(RSI!U92&lt;25,100,IF(RSI!U92&lt;30,25,-300))))))</f>
        <v>25</v>
      </c>
      <c r="D92" s="93">
        <f>RSI!W92*10000</f>
        <v>0</v>
      </c>
      <c r="E92" s="92">
        <f>IF(RSI!S92="UP",500,IF(RSI!S92="EVEN",300,IF(RSI!S92="DOWN",-500)))</f>
        <v>500</v>
      </c>
      <c r="F92" s="92">
        <f>IF(RSI!T92="UP",500,IF(RSI!T92="EVEN",250,IF(RSI!T92="DOWN",-1000,0)))</f>
        <v>250</v>
      </c>
      <c r="G92" s="92">
        <f>IF(RSI!M92="Buy",1000,IF(RSI!M92="Hold",300,-1000))</f>
        <v>300</v>
      </c>
      <c r="H92" s="93">
        <f>IF(RSI!N92&gt;3,RSI!N92*50,IF(RSI!N92&gt;2,RSI!N92*20,IF(RSI!N92&gt;1,RSI!N92*10,-200)))</f>
        <v>17.90014624595642</v>
      </c>
      <c r="I92" s="93">
        <f>IF(RSI!O92&gt;=110,RSI!O92*-3,IF(RSI!O92&gt;=100,10000/(RSI!O92+5),IF(RSI!O92&gt;=80,300,IF(RSI!O92&gt;=70,100,RSI!O92*5))))</f>
        <v>300</v>
      </c>
      <c r="J92" s="93">
        <f>RSI!P92*50</f>
        <v>557.3029041290283</v>
      </c>
      <c r="K92" s="143">
        <f>IF(RSI!Q92&gt;64,RSI!Q92*25,IF(RSI!Q92&gt;54,RSI!Q92*20,RSI!Q92*10))</f>
        <v>1837.5</v>
      </c>
      <c r="L92" s="143">
        <f>RSI!R92*100</f>
        <v>1440</v>
      </c>
      <c r="M92" s="76">
        <f>IF(RSI!X92&gt;=7.9,RSI!X92*150+500,IF(RSI!X92&gt;=6.8,RSI!X92*100+300,IF(RSI!X92&gt;=5.3,RSI!X92*50+100,RSI!X92*-200)))</f>
        <v>980.0000190734863</v>
      </c>
      <c r="N92" s="14">
        <f>SUM(C92:L92)+M92</f>
        <v>6207.703069448471</v>
      </c>
      <c r="O92" s="15"/>
      <c r="P92" s="77"/>
      <c r="Q92" s="79"/>
      <c r="R92" s="79"/>
      <c r="S92" s="79"/>
      <c r="T92" s="79"/>
      <c r="U92" s="79"/>
      <c r="V92" s="79"/>
      <c r="W92" s="79"/>
      <c r="X92" s="79"/>
      <c r="Y92" s="79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5">
      <c r="A93" s="13" t="str">
        <f>RSI!A93</f>
        <v>Paychex</v>
      </c>
      <c r="B93" s="13" t="str">
        <f>RSI!B93</f>
        <v>PAYX</v>
      </c>
      <c r="C93" s="92">
        <f>IF(RSI!U93&lt;5,-50,IF(RSI!U93&lt;15,300,IF(RSI!U93&lt;17,250,IF(RSI!U93&lt;20,200,IF(RSI!U93&lt;25,100,IF(RSI!U93&lt;30,25,-300))))))</f>
        <v>-300</v>
      </c>
      <c r="D93" s="93">
        <f>RSI!W93*10000</f>
        <v>150.55281368258647</v>
      </c>
      <c r="E93" s="92">
        <f>IF(RSI!S93="UP",500,IF(RSI!S93="EVEN",300,IF(RSI!S93="DOWN",-500)))</f>
        <v>-500</v>
      </c>
      <c r="F93" s="92">
        <f>IF(RSI!T93="UP",500,IF(RSI!T93="EVEN",250,IF(RSI!T93="DOWN",-1000,0)))</f>
        <v>-1000</v>
      </c>
      <c r="G93" s="92">
        <f>IF(RSI!M93="Buy",1000,IF(RSI!M93="Hold",300,-1000))</f>
        <v>300</v>
      </c>
      <c r="H93" s="93">
        <f>IF(RSI!N93&gt;3,RSI!N93*50,IF(RSI!N93&gt;2,RSI!N93*20,IF(RSI!N93&gt;1,RSI!N93*10,-200)))</f>
        <v>-200</v>
      </c>
      <c r="I93" s="93">
        <f>IF(RSI!O93&gt;=110,RSI!O93*-3,IF(RSI!O93&gt;=100,10000/(RSI!O93+5),IF(RSI!O93&gt;=80,300,IF(RSI!O93&gt;=70,100,RSI!O93*5))))</f>
        <v>-333.42393493652344</v>
      </c>
      <c r="J93" s="93">
        <f>RSI!P93*50</f>
        <v>334.76240634918213</v>
      </c>
      <c r="K93" s="143">
        <f>IF(RSI!Q93&gt;64,RSI!Q93*25,IF(RSI!Q93&gt;54,RSI!Q93*20,RSI!Q93*10))</f>
        <v>2120</v>
      </c>
      <c r="L93" s="143">
        <f>RSI!R93*100</f>
        <v>1730</v>
      </c>
      <c r="M93" s="76">
        <f>IF(RSI!X93&gt;=7.9,RSI!X93*150+500,IF(RSI!X93&gt;=6.8,RSI!X93*100+300,IF(RSI!X93&gt;=5.3,RSI!X93*50+100,RSI!X93*-200)))</f>
        <v>-640.0000095367432</v>
      </c>
      <c r="N93" s="14">
        <f>SUM(C93:L93)+M93</f>
        <v>1661.891275558502</v>
      </c>
      <c r="O93" s="15"/>
      <c r="P93" s="77"/>
      <c r="Q93" s="79"/>
      <c r="R93" s="79"/>
      <c r="S93" s="79"/>
      <c r="T93" s="79"/>
      <c r="U93" s="79"/>
      <c r="V93" s="79"/>
      <c r="W93" s="79"/>
      <c r="X93" s="79"/>
      <c r="Y93" s="79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5">
      <c r="A94" s="13" t="str">
        <f>RSI!A94</f>
        <v>Performance Food</v>
      </c>
      <c r="B94" s="13" t="str">
        <f>RSI!B94</f>
        <v>PFGC</v>
      </c>
      <c r="C94" s="92">
        <f>IF(RSI!U94&lt;5,-50,IF(RSI!U94&lt;15,300,IF(RSI!U94&lt;17,250,IF(RSI!U94&lt;20,200,IF(RSI!U94&lt;25,100,IF(RSI!U94&lt;30,25,-300))))))</f>
        <v>25</v>
      </c>
      <c r="D94" s="93">
        <f>RSI!W94*10000</f>
        <v>0</v>
      </c>
      <c r="E94" s="92">
        <f>IF(RSI!S94="UP",500,IF(RSI!S94="EVEN",300,IF(RSI!S94="DOWN",-500)))</f>
        <v>300</v>
      </c>
      <c r="F94" s="92">
        <f>IF(RSI!T94="UP",500,IF(RSI!T94="EVEN",250,IF(RSI!T94="DOWN",-1000,0)))</f>
        <v>-1000</v>
      </c>
      <c r="G94" s="92">
        <f>IF(RSI!M94="Buy",1000,IF(RSI!M94="Hold",300,-1000))</f>
        <v>300</v>
      </c>
      <c r="H94" s="93">
        <f>IF(RSI!N94&gt;3,RSI!N94*50,IF(RSI!N94&gt;2,RSI!N94*20,IF(RSI!N94&gt;1,RSI!N94*10,-200)))</f>
        <v>-200</v>
      </c>
      <c r="I94" s="93">
        <f>IF(RSI!O94&gt;=110,RSI!O94*-3,IF(RSI!O94&gt;=100,10000/(RSI!O94+5),IF(RSI!O94&gt;=80,300,IF(RSI!O94&gt;=70,100,RSI!O94*5))))</f>
        <v>-377.2532272338867</v>
      </c>
      <c r="J94" s="93">
        <f>RSI!P94*50</f>
        <v>294.999098777771</v>
      </c>
      <c r="K94" s="143">
        <f>IF(RSI!Q94&gt;64,RSI!Q94*25,IF(RSI!Q94&gt;54,RSI!Q94*20,RSI!Q94*10))</f>
        <v>510</v>
      </c>
      <c r="L94" s="143">
        <f>RSI!R94*100</f>
        <v>1110</v>
      </c>
      <c r="M94" s="76">
        <f>IF(RSI!X94&gt;=7.9,RSI!X94*150+500,IF(RSI!X94&gt;=6.8,RSI!X94*100+300,IF(RSI!X94&gt;=5.3,RSI!X94*50+100,RSI!X94*-200)))</f>
        <v>-519.9999809265137</v>
      </c>
      <c r="N94" s="14">
        <f>SUM(C94:L94)+M94</f>
        <v>442.7458906173706</v>
      </c>
      <c r="O94" s="15"/>
      <c r="P94" s="77"/>
      <c r="Q94" s="79"/>
      <c r="R94" s="79"/>
      <c r="S94" s="79"/>
      <c r="T94" s="79"/>
      <c r="U94" s="79"/>
      <c r="V94" s="79"/>
      <c r="W94" s="79"/>
      <c r="X94" s="79"/>
      <c r="Y94" s="79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5">
      <c r="A95" s="13" t="str">
        <f>RSI!A95</f>
        <v>Pfizer *</v>
      </c>
      <c r="B95" s="13" t="str">
        <f>RSI!B95</f>
        <v>PFE</v>
      </c>
      <c r="C95" s="92">
        <f>IF(RSI!U95&lt;5,-50,IF(RSI!U95&lt;15,300,IF(RSI!U95&lt;17,250,IF(RSI!U95&lt;20,200,IF(RSI!U95&lt;25,100,IF(RSI!U95&lt;30,25,-300))))))</f>
        <v>300</v>
      </c>
      <c r="D95" s="93">
        <f>RSI!W95*10000</f>
        <v>352.5046425273821</v>
      </c>
      <c r="E95" s="92">
        <f>IF(RSI!S95="UP",500,IF(RSI!S95="EVEN",300,IF(RSI!S95="DOWN",-500)))</f>
        <v>500</v>
      </c>
      <c r="F95" s="92">
        <f>IF(RSI!T95="UP",500,IF(RSI!T95="EVEN",250,IF(RSI!T95="DOWN",-1000,0)))</f>
        <v>-1000</v>
      </c>
      <c r="G95" s="92">
        <f>IF(RSI!M95="Buy",1000,IF(RSI!M95="Hold",300,-1000))</f>
        <v>1000</v>
      </c>
      <c r="H95" s="93">
        <f>IF(RSI!N95&gt;3,RSI!N95*50,IF(RSI!N95&gt;2,RSI!N95*20,IF(RSI!N95&gt;1,RSI!N95*10,-200)))</f>
        <v>315.6914710998535</v>
      </c>
      <c r="I95" s="93">
        <f>IF(RSI!O95&gt;=110,RSI!O95*-3,IF(RSI!O95&gt;=100,10000/(RSI!O95+5),IF(RSI!O95&gt;=80,300,IF(RSI!O95&gt;=70,100,RSI!O95*5))))</f>
        <v>211.0726547241211</v>
      </c>
      <c r="J95" s="93">
        <f>RSI!P95*50</f>
        <v>921.675968170166</v>
      </c>
      <c r="K95" s="143">
        <f>IF(RSI!Q95&gt;64,RSI!Q95*25,IF(RSI!Q95&gt;54,RSI!Q95*20,RSI!Q95*10))</f>
        <v>1917.5</v>
      </c>
      <c r="L95" s="143">
        <f>RSI!R95*100</f>
        <v>2000</v>
      </c>
      <c r="M95" s="76">
        <f>IF(RSI!X95&gt;=7.9,RSI!X95*150+500,IF(RSI!X95&gt;=6.8,RSI!X95*100+300,IF(RSI!X95&gt;=5.3,RSI!X95*50+100,RSI!X95*-200)))</f>
        <v>-419.9999809265137</v>
      </c>
      <c r="N95" s="14">
        <f>SUM(C95:L95)+M95</f>
        <v>6098.444755595009</v>
      </c>
      <c r="O95" s="15"/>
      <c r="P95" s="77"/>
      <c r="Q95" s="79"/>
      <c r="R95" s="79"/>
      <c r="S95" s="79"/>
      <c r="T95" s="79"/>
      <c r="U95" s="79"/>
      <c r="V95" s="79"/>
      <c r="W95" s="79"/>
      <c r="X95" s="79"/>
      <c r="Y95" s="79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5">
      <c r="A96" s="13" t="str">
        <f>RSI!A96</f>
        <v>Pharmaceutical Product Dev</v>
      </c>
      <c r="B96" s="13" t="str">
        <f>RSI!B96</f>
        <v>PPDI</v>
      </c>
      <c r="C96" s="92">
        <f>IF(RSI!U96&lt;5,-50,IF(RSI!U96&lt;15,300,IF(RSI!U96&lt;17,250,IF(RSI!U96&lt;20,200,IF(RSI!U96&lt;25,100,IF(RSI!U96&lt;30,25,-300))))))</f>
        <v>25</v>
      </c>
      <c r="D96" s="93">
        <f>RSI!W96*10000</f>
        <v>32.970656690294184</v>
      </c>
      <c r="E96" s="92">
        <f>IF(RSI!S96="UP",500,IF(RSI!S96="EVEN",300,IF(RSI!S96="DOWN",-500)))</f>
        <v>500</v>
      </c>
      <c r="F96" s="92">
        <f>IF(RSI!T96="UP",500,IF(RSI!T96="EVEN",250,IF(RSI!T96="DOWN",-1000,0)))</f>
        <v>500</v>
      </c>
      <c r="G96" s="92">
        <f>IF(RSI!M96="Buy",1000,IF(RSI!M96="Hold",300,-1000))</f>
        <v>300</v>
      </c>
      <c r="H96" s="93">
        <f>IF(RSI!N96&gt;3,RSI!N96*50,IF(RSI!N96&gt;2,RSI!N96*20,IF(RSI!N96&gt;1,RSI!N96*10,-200)))</f>
        <v>-200</v>
      </c>
      <c r="I96" s="93">
        <f>IF(RSI!O96&gt;=110,RSI!O96*-3,IF(RSI!O96&gt;=100,10000/(RSI!O96+5),IF(RSI!O96&gt;=80,300,IF(RSI!O96&gt;=70,100,RSI!O96*5))))</f>
        <v>94.30894800322719</v>
      </c>
      <c r="J96" s="93">
        <f>RSI!P96*50</f>
        <v>326.15976333618164</v>
      </c>
      <c r="K96" s="143">
        <f>IF(RSI!Q96&gt;64,RSI!Q96*25,IF(RSI!Q96&gt;54,RSI!Q96*20,RSI!Q96*10))</f>
        <v>409</v>
      </c>
      <c r="L96" s="143">
        <f>RSI!R96*100</f>
        <v>409.99999999999994</v>
      </c>
      <c r="M96" s="76">
        <f>IF(RSI!X96&gt;=7.9,RSI!X96*150+500,IF(RSI!X96&gt;=6.8,RSI!X96*100+300,IF(RSI!X96&gt;=5.3,RSI!X96*50+100,RSI!X96*-200)))</f>
        <v>-640.0000095367432</v>
      </c>
      <c r="N96" s="14">
        <f>SUM(C96:L96)+M96</f>
        <v>1757.4393584929599</v>
      </c>
      <c r="O96" s="15"/>
      <c r="P96" s="77"/>
      <c r="Q96" s="79"/>
      <c r="R96" s="79"/>
      <c r="S96" s="79"/>
      <c r="T96" s="79"/>
      <c r="U96" s="79"/>
      <c r="V96" s="79"/>
      <c r="W96" s="79"/>
      <c r="X96" s="79"/>
      <c r="Y96" s="79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5">
      <c r="A97" s="13" t="str">
        <f>RSI!A97</f>
        <v>Progressive Corp</v>
      </c>
      <c r="B97" s="13" t="str">
        <f>RSI!B97</f>
        <v>PGR</v>
      </c>
      <c r="C97" s="92">
        <f>IF(RSI!U97&lt;5,-50,IF(RSI!U97&lt;15,300,IF(RSI!U97&lt;17,250,IF(RSI!U97&lt;20,200,IF(RSI!U97&lt;25,100,IF(RSI!U97&lt;30,25,-300))))))</f>
        <v>250</v>
      </c>
      <c r="D97" s="93">
        <f>RSI!W97*10000</f>
        <v>9.928021394140686</v>
      </c>
      <c r="E97" s="92">
        <f>IF(RSI!S97="UP",500,IF(RSI!S97="EVEN",300,IF(RSI!S97="DOWN",-500)))</f>
        <v>500</v>
      </c>
      <c r="F97" s="92">
        <f>IF(RSI!T97="UP",500,IF(RSI!T97="EVEN",250,IF(RSI!T97="DOWN",-1000,0)))</f>
        <v>500</v>
      </c>
      <c r="G97" s="92">
        <f>IF(RSI!M97="Buy",1000,IF(RSI!M97="Hold",300,-1000))</f>
        <v>-1000</v>
      </c>
      <c r="H97" s="93">
        <f>IF(RSI!N97&gt;3,RSI!N97*50,IF(RSI!N97&gt;2,RSI!N97*20,IF(RSI!N97&gt;1,RSI!N97*10,-200)))</f>
        <v>-200</v>
      </c>
      <c r="I97" s="93">
        <f>IF(RSI!O97&gt;=110,RSI!O97*-3,IF(RSI!O97&gt;=100,10000/(RSI!O97+5),IF(RSI!O97&gt;=80,300,IF(RSI!O97&gt;=70,100,RSI!O97*5))))</f>
        <v>222.2222137451172</v>
      </c>
      <c r="J97" s="93">
        <f>RSI!P97*50</f>
        <v>134.88730192184448</v>
      </c>
      <c r="K97" s="143">
        <f>IF(RSI!Q97&gt;64,RSI!Q97*25,IF(RSI!Q97&gt;54,RSI!Q97*20,RSI!Q97*10))</f>
        <v>1280</v>
      </c>
      <c r="L97" s="143">
        <f>RSI!R97*100</f>
        <v>370</v>
      </c>
      <c r="M97" s="76">
        <f>IF(RSI!X97&gt;=7.9,RSI!X97*150+500,IF(RSI!X97&gt;=6.8,RSI!X97*100+300,IF(RSI!X97&gt;=5.3,RSI!X97*50+100,RSI!X97*-200)))</f>
        <v>-519.9999809265137</v>
      </c>
      <c r="N97" s="14">
        <f>SUM(C97:L97)+M97</f>
        <v>1547.0375561345886</v>
      </c>
      <c r="O97" s="15"/>
      <c r="P97" s="77"/>
      <c r="Q97" s="79"/>
      <c r="R97" s="79"/>
      <c r="S97" s="79"/>
      <c r="T97" s="79"/>
      <c r="U97" s="79"/>
      <c r="V97" s="79"/>
      <c r="W97" s="79"/>
      <c r="X97" s="79"/>
      <c r="Y97" s="79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5">
      <c r="A98" s="13" t="str">
        <f>RSI!A98</f>
        <v>Pulte Homebuilders</v>
      </c>
      <c r="B98" s="13" t="str">
        <f>RSI!B98</f>
        <v>PHM</v>
      </c>
      <c r="C98" s="92">
        <f>IF(RSI!U98&lt;5,-50,IF(RSI!U98&lt;15,300,IF(RSI!U98&lt;17,250,IF(RSI!U98&lt;20,200,IF(RSI!U98&lt;25,100,IF(RSI!U98&lt;30,25,-300))))))</f>
        <v>300</v>
      </c>
      <c r="D98" s="93">
        <f>RSI!W98*10000</f>
        <v>39.29272878861631</v>
      </c>
      <c r="E98" s="92">
        <f>IF(RSI!S98="UP",500,IF(RSI!S98="EVEN",300,IF(RSI!S98="DOWN",-500)))</f>
        <v>500</v>
      </c>
      <c r="F98" s="92">
        <f>IF(RSI!T98="UP",500,IF(RSI!T98="EVEN",250,IF(RSI!T98="DOWN",-1000,0)))</f>
        <v>500</v>
      </c>
      <c r="G98" s="92">
        <f>IF(RSI!M98="Buy",1000,IF(RSI!M98="Hold",300,-1000))</f>
        <v>300</v>
      </c>
      <c r="H98" s="93">
        <f>IF(RSI!N98&gt;3,RSI!N98*50,IF(RSI!N98&gt;2,RSI!N98*20,IF(RSI!N98&gt;1,RSI!N98*10,-200)))</f>
        <v>11.348881721496582</v>
      </c>
      <c r="I98" s="93">
        <f>IF(RSI!O98&gt;=110,RSI!O98*-3,IF(RSI!O98&gt;=100,10000/(RSI!O98+5),IF(RSI!O98&gt;=80,300,IF(RSI!O98&gt;=70,100,RSI!O98*5))))</f>
        <v>-368.1818389892578</v>
      </c>
      <c r="J98" s="93">
        <f>RSI!P98*50</f>
        <v>474.00856018066406</v>
      </c>
      <c r="K98" s="143">
        <f>IF(RSI!Q98&gt;64,RSI!Q98*25,IF(RSI!Q98&gt;54,RSI!Q98*20,RSI!Q98*10))</f>
        <v>1800</v>
      </c>
      <c r="L98" s="143">
        <f>RSI!R98*100</f>
        <v>1180</v>
      </c>
      <c r="M98" s="76">
        <f>IF(RSI!X98&gt;=7.9,RSI!X98*150+500,IF(RSI!X98&gt;=6.8,RSI!X98*100+300,IF(RSI!X98&gt;=5.3,RSI!X98*50+100,RSI!X98*-200)))</f>
        <v>1685.0000143051147</v>
      </c>
      <c r="N98" s="14">
        <f>SUM(C98:L98)+M98</f>
        <v>6421.4683460066335</v>
      </c>
      <c r="O98" s="15"/>
      <c r="P98" s="77"/>
      <c r="Q98" s="79"/>
      <c r="R98" s="79"/>
      <c r="S98" s="79"/>
      <c r="T98" s="79"/>
      <c r="U98" s="79"/>
      <c r="V98" s="79"/>
      <c r="W98" s="79"/>
      <c r="X98" s="79"/>
      <c r="Y98" s="79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5">
      <c r="A99" s="13" t="str">
        <f>RSI!A99</f>
        <v>Qlogic Corp.</v>
      </c>
      <c r="B99" s="13" t="str">
        <f>RSI!B99</f>
        <v>QLGC</v>
      </c>
      <c r="C99" s="92">
        <f>IF(RSI!U99&lt;5,-50,IF(RSI!U99&lt;15,300,IF(RSI!U99&lt;17,250,IF(RSI!U99&lt;20,200,IF(RSI!U99&lt;25,100,IF(RSI!U99&lt;30,25,-300))))))</f>
        <v>100</v>
      </c>
      <c r="D99" s="93">
        <f>RSI!W99*10000</f>
        <v>0</v>
      </c>
      <c r="E99" s="92">
        <f>IF(RSI!S99="UP",500,IF(RSI!S99="EVEN",300,IF(RSI!S99="DOWN",-500)))</f>
        <v>500</v>
      </c>
      <c r="F99" s="92">
        <f>IF(RSI!T99="UP",500,IF(RSI!T99="EVEN",250,IF(RSI!T99="DOWN",-1000,0)))</f>
        <v>500</v>
      </c>
      <c r="G99" s="92">
        <f>IF(RSI!M99="Buy",1000,IF(RSI!M99="Hold",300,-1000))</f>
        <v>300</v>
      </c>
      <c r="H99" s="93">
        <f>IF(RSI!N99&gt;3,RSI!N99*50,IF(RSI!N99&gt;2,RSI!N99*20,IF(RSI!N99&gt;1,RSI!N99*10,-200)))</f>
        <v>57.793893814086914</v>
      </c>
      <c r="I99" s="93">
        <f>IF(RSI!O99&gt;=110,RSI!O99*-3,IF(RSI!O99&gt;=100,10000/(RSI!O99+5),IF(RSI!O99&gt;=80,300,IF(RSI!O99&gt;=70,100,RSI!O99*5))))</f>
        <v>283.2861328125</v>
      </c>
      <c r="J99" s="93">
        <f>RSI!P99*50</f>
        <v>510.74109077453613</v>
      </c>
      <c r="K99" s="143">
        <f>IF(RSI!Q99&gt;64,RSI!Q99*25,IF(RSI!Q99&gt;54,RSI!Q99*20,RSI!Q99*10))</f>
        <v>1650</v>
      </c>
      <c r="L99" s="143">
        <f>RSI!R99*100</f>
        <v>969.9999999999999</v>
      </c>
      <c r="M99" s="76">
        <f>IF(RSI!X99&gt;=7.9,RSI!X99*150+500,IF(RSI!X99&gt;=6.8,RSI!X99*100+300,IF(RSI!X99&gt;=5.3,RSI!X99*50+100,RSI!X99*-200)))</f>
        <v>-640.0000095367432</v>
      </c>
      <c r="N99" s="14">
        <f>SUM(C99:L99)+M99</f>
        <v>4231.82110786438</v>
      </c>
      <c r="O99" s="15"/>
      <c r="P99" s="77"/>
      <c r="Q99" s="79"/>
      <c r="R99" s="79"/>
      <c r="S99" s="79"/>
      <c r="T99" s="79"/>
      <c r="U99" s="79"/>
      <c r="V99" s="79"/>
      <c r="W99" s="79"/>
      <c r="X99" s="79"/>
      <c r="Y99" s="79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5">
      <c r="A100" s="13" t="str">
        <f>RSI!A100</f>
        <v>Qualcomm</v>
      </c>
      <c r="B100" s="13" t="str">
        <f>RSI!B100</f>
        <v>QCOM</v>
      </c>
      <c r="C100" s="92">
        <f>IF(RSI!U100&lt;5,-50,IF(RSI!U100&lt;15,300,IF(RSI!U100&lt;17,250,IF(RSI!U100&lt;20,200,IF(RSI!U100&lt;25,100,IF(RSI!U100&lt;30,25,-300))))))</f>
        <v>-300</v>
      </c>
      <c r="D100" s="93">
        <f>RSI!W100*10000</f>
        <v>78.17590016709286</v>
      </c>
      <c r="E100" s="92">
        <f>IF(RSI!S100="UP",500,IF(RSI!S100="EVEN",300,IF(RSI!S100="DOWN",-500)))</f>
        <v>500</v>
      </c>
      <c r="F100" s="92">
        <f>IF(RSI!T100="UP",500,IF(RSI!T100="EVEN",250,IF(RSI!T100="DOWN",-1000,0)))</f>
        <v>500</v>
      </c>
      <c r="G100" s="92">
        <f>IF(RSI!M100="Buy",1000,IF(RSI!M100="Hold",300,-1000))</f>
        <v>300</v>
      </c>
      <c r="H100" s="93">
        <f>IF(RSI!N100&gt;3,RSI!N100*50,IF(RSI!N100&gt;2,RSI!N100*20,IF(RSI!N100&gt;1,RSI!N100*10,-200)))</f>
        <v>-200</v>
      </c>
      <c r="I100" s="93">
        <f>IF(RSI!O100&gt;=110,RSI!O100*-3,IF(RSI!O100&gt;=100,10000/(RSI!O100+5),IF(RSI!O100&gt;=80,300,IF(RSI!O100&gt;=70,100,RSI!O100*5))))</f>
        <v>-354.36893463134766</v>
      </c>
      <c r="J100" s="93">
        <f>RSI!P100*50</f>
        <v>276.7178773880005</v>
      </c>
      <c r="K100" s="143">
        <f>IF(RSI!Q100&gt;64,RSI!Q100*25,IF(RSI!Q100&gt;54,RSI!Q100*20,RSI!Q100*10))</f>
        <v>1857.5</v>
      </c>
      <c r="L100" s="143">
        <f>RSI!R100*100</f>
        <v>1290</v>
      </c>
      <c r="M100" s="76">
        <f>IF(RSI!X100&gt;=7.9,RSI!X100*150+500,IF(RSI!X100&gt;=6.8,RSI!X100*100+300,IF(RSI!X100&gt;=5.3,RSI!X100*50+100,RSI!X100*-200)))</f>
        <v>-640.0000095367432</v>
      </c>
      <c r="N100" s="14">
        <f>SUM(C100:L100)+M100</f>
        <v>3308.0248333870027</v>
      </c>
      <c r="O100" s="15"/>
      <c r="P100" s="77"/>
      <c r="Q100" s="79"/>
      <c r="R100" s="79"/>
      <c r="S100" s="79"/>
      <c r="T100" s="79"/>
      <c r="U100" s="79"/>
      <c r="V100" s="79"/>
      <c r="W100" s="79"/>
      <c r="X100" s="79"/>
      <c r="Y100" s="79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5">
      <c r="A101" s="13" t="str">
        <f>RSI!A101</f>
        <v>Quest Diagnostics</v>
      </c>
      <c r="B101" s="13" t="str">
        <f>RSI!B101</f>
        <v>DGX</v>
      </c>
      <c r="C101" s="92">
        <f>IF(RSI!U101&lt;5,-50,IF(RSI!U101&lt;15,300,IF(RSI!U101&lt;17,250,IF(RSI!U101&lt;20,200,IF(RSI!U101&lt;25,100,IF(RSI!U101&lt;30,25,-300))))))</f>
        <v>200</v>
      </c>
      <c r="D101" s="93">
        <f>RSI!W101*10000</f>
        <v>72.90844367115774</v>
      </c>
      <c r="E101" s="92">
        <f>IF(RSI!S101="UP",500,IF(RSI!S101="EVEN",300,IF(RSI!S101="DOWN",-500)))</f>
        <v>500</v>
      </c>
      <c r="F101" s="92">
        <f>IF(RSI!T101="UP",500,IF(RSI!T101="EVEN",250,IF(RSI!T101="DOWN",-1000,0)))</f>
        <v>500</v>
      </c>
      <c r="G101" s="92">
        <f>IF(RSI!M101="Buy",1000,IF(RSI!M101="Hold",300,-1000))</f>
        <v>300</v>
      </c>
      <c r="H101" s="93">
        <f>IF(RSI!N101&gt;3,RSI!N101*50,IF(RSI!N101&gt;2,RSI!N101*20,IF(RSI!N101&gt;1,RSI!N101*10,-200)))</f>
        <v>45.27219772338867</v>
      </c>
      <c r="I101" s="93">
        <f>IF(RSI!O101&gt;=110,RSI!O101*-3,IF(RSI!O101&gt;=100,10000/(RSI!O101+5),IF(RSI!O101&gt;=80,300,IF(RSI!O101&gt;=70,100,RSI!O101*5))))</f>
        <v>300</v>
      </c>
      <c r="J101" s="93">
        <f>RSI!P101*50</f>
        <v>541.9305324554443</v>
      </c>
      <c r="K101" s="143">
        <f>IF(RSI!Q101&gt;64,RSI!Q101*25,IF(RSI!Q101&gt;54,RSI!Q101*20,RSI!Q101*10))</f>
        <v>408</v>
      </c>
      <c r="L101" s="143">
        <f>RSI!R101*100</f>
        <v>630</v>
      </c>
      <c r="M101" s="76">
        <f>IF(RSI!X101&gt;=7.9,RSI!X101*150+500,IF(RSI!X101&gt;=6.8,RSI!X101*100+300,IF(RSI!X101&gt;=5.3,RSI!X101*50+100,RSI!X101*-200)))</f>
        <v>-640.0000095367432</v>
      </c>
      <c r="N101" s="14">
        <f>SUM(C101:L101)+M101</f>
        <v>2858.1111643132476</v>
      </c>
      <c r="O101" s="15"/>
      <c r="P101" s="77"/>
      <c r="Q101" s="79"/>
      <c r="R101" s="79"/>
      <c r="S101" s="79"/>
      <c r="T101" s="79"/>
      <c r="U101" s="79"/>
      <c r="V101" s="79"/>
      <c r="W101" s="79"/>
      <c r="X101" s="79"/>
      <c r="Y101" s="79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5">
      <c r="A102" s="13" t="str">
        <f>RSI!A102</f>
        <v>Quiksilver</v>
      </c>
      <c r="B102" s="13" t="str">
        <f>RSI!B102</f>
        <v>ZQK</v>
      </c>
      <c r="C102" s="92">
        <f>IF(RSI!U102&lt;5,-50,IF(RSI!U102&lt;15,300,IF(RSI!U102&lt;17,250,IF(RSI!U102&lt;20,200,IF(RSI!U102&lt;25,100,IF(RSI!U102&lt;30,25,-300))))))</f>
        <v>250</v>
      </c>
      <c r="D102" s="93">
        <f>RSI!W102*10000</f>
        <v>0</v>
      </c>
      <c r="E102" s="92">
        <f>IF(RSI!S102="UP",500,IF(RSI!S102="EVEN",300,IF(RSI!S102="DOWN",-500)))</f>
        <v>500</v>
      </c>
      <c r="F102" s="92">
        <f>IF(RSI!T102="UP",500,IF(RSI!T102="EVEN",250,IF(RSI!T102="DOWN",-1000,0)))</f>
        <v>250</v>
      </c>
      <c r="G102" s="92">
        <f>IF(RSI!M102="Buy",1000,IF(RSI!M102="Hold",300,-1000))</f>
        <v>1000</v>
      </c>
      <c r="H102" s="93">
        <f>IF(RSI!N102&gt;3,RSI!N102*50,IF(RSI!N102&gt;2,RSI!N102*20,IF(RSI!N102&gt;1,RSI!N102*10,-200)))</f>
        <v>180.29046058654785</v>
      </c>
      <c r="I102" s="93">
        <f>IF(RSI!O102&gt;=110,RSI!O102*-3,IF(RSI!O102&gt;=100,10000/(RSI!O102+5),IF(RSI!O102&gt;=80,300,IF(RSI!O102&gt;=70,100,RSI!O102*5))))</f>
        <v>-330.21583557128906</v>
      </c>
      <c r="J102" s="93">
        <f>RSI!P102*50</f>
        <v>967.7979469299316</v>
      </c>
      <c r="K102" s="143">
        <f>IF(RSI!Q102&gt;64,RSI!Q102*25,IF(RSI!Q102&gt;54,RSI!Q102*20,RSI!Q102*10))</f>
        <v>1140</v>
      </c>
      <c r="L102" s="143">
        <f>RSI!R102*100</f>
        <v>1190</v>
      </c>
      <c r="M102" s="76">
        <f>IF(RSI!X102&gt;=7.9,RSI!X102*150+500,IF(RSI!X102&gt;=6.8,RSI!X102*100+300,IF(RSI!X102&gt;=5.3,RSI!X102*50+100,RSI!X102*-200)))</f>
        <v>980.0000190734863</v>
      </c>
      <c r="N102" s="14">
        <f>SUM(C102:L102)+M102</f>
        <v>6127.872591018677</v>
      </c>
      <c r="O102" s="15"/>
      <c r="P102" s="77"/>
      <c r="Q102" s="79"/>
      <c r="R102" s="79"/>
      <c r="S102" s="79"/>
      <c r="T102" s="79"/>
      <c r="U102" s="79"/>
      <c r="V102" s="79"/>
      <c r="W102" s="79"/>
      <c r="X102" s="79"/>
      <c r="Y102" s="79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5">
      <c r="A103" s="13" t="str">
        <f>RSI!A103</f>
        <v>Renal Care Group</v>
      </c>
      <c r="B103" s="13" t="str">
        <f>RSI!B103</f>
        <v>RCI</v>
      </c>
      <c r="C103" s="92">
        <f>IF(RSI!U103&lt;5,-50,IF(RSI!U103&lt;15,300,IF(RSI!U103&lt;17,250,IF(RSI!U103&lt;20,200,IF(RSI!U103&lt;25,100,IF(RSI!U103&lt;30,25,-300))))))</f>
        <v>100</v>
      </c>
      <c r="D103" s="93">
        <f>RSI!W103*10000</f>
        <v>0</v>
      </c>
      <c r="E103" s="92">
        <f>IF(RSI!S103="UP",500,IF(RSI!S103="EVEN",300,IF(RSI!S103="DOWN",-500)))</f>
        <v>-500</v>
      </c>
      <c r="F103" s="92">
        <f>IF(RSI!T103="UP",500,IF(RSI!T103="EVEN",250,IF(RSI!T103="DOWN",-1000,0)))</f>
        <v>500</v>
      </c>
      <c r="G103" s="92">
        <f>IF(RSI!M103="Buy",1000,IF(RSI!M103="Hold",300,-1000))</f>
        <v>300</v>
      </c>
      <c r="H103" s="93">
        <f>IF(RSI!N103&gt;3,RSI!N103*50,IF(RSI!N103&gt;2,RSI!N103*20,IF(RSI!N103&gt;1,RSI!N103*10,-200)))</f>
        <v>16.543209552764893</v>
      </c>
      <c r="I103" s="93">
        <f>IF(RSI!O103&gt;=110,RSI!O103*-3,IF(RSI!O103&gt;=100,10000/(RSI!O103+5),IF(RSI!O103&gt;=80,300,IF(RSI!O103&gt;=70,100,RSI!O103*5))))</f>
        <v>-410.3448028564453</v>
      </c>
      <c r="J103" s="93">
        <f>RSI!P103*50</f>
        <v>622.8791236877441</v>
      </c>
      <c r="K103" s="143">
        <f>IF(RSI!Q103&gt;64,RSI!Q103*25,IF(RSI!Q103&gt;54,RSI!Q103*20,RSI!Q103*10))</f>
        <v>1240</v>
      </c>
      <c r="L103" s="143">
        <f>RSI!R103*100</f>
        <v>750</v>
      </c>
      <c r="M103" s="76">
        <f>IF(RSI!X103&gt;=7.9,RSI!X103*150+500,IF(RSI!X103&gt;=6.8,RSI!X103*100+300,IF(RSI!X103&gt;=5.3,RSI!X103*50+100,RSI!X103*-200)))</f>
        <v>-640.0000095367432</v>
      </c>
      <c r="N103" s="14">
        <f>SUM(C103:L103)+M103</f>
        <v>1979.0775208473206</v>
      </c>
      <c r="O103" s="15"/>
      <c r="P103" s="77"/>
      <c r="Q103" s="79"/>
      <c r="R103" s="79"/>
      <c r="S103" s="79"/>
      <c r="T103" s="79"/>
      <c r="U103" s="79"/>
      <c r="V103" s="79"/>
      <c r="W103" s="79"/>
      <c r="X103" s="79"/>
      <c r="Y103" s="79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5">
      <c r="A104" s="13" t="str">
        <f>RSI!A104</f>
        <v>ResMed Inc.</v>
      </c>
      <c r="B104" s="13" t="str">
        <f>RSI!B104</f>
        <v>RMD</v>
      </c>
      <c r="C104" s="92">
        <f>IF(RSI!U104&lt;5,-50,IF(RSI!U104&lt;15,300,IF(RSI!U104&lt;17,250,IF(RSI!U104&lt;20,200,IF(RSI!U104&lt;25,100,IF(RSI!U104&lt;30,25,-300))))))</f>
        <v>-300</v>
      </c>
      <c r="D104" s="93">
        <f>RSI!W104*10000</f>
        <v>0</v>
      </c>
      <c r="E104" s="92">
        <f>IF(RSI!S104="UP",500,IF(RSI!S104="EVEN",300,IF(RSI!S104="DOWN",-500)))</f>
        <v>-500</v>
      </c>
      <c r="F104" s="92">
        <f>IF(RSI!T104="UP",500,IF(RSI!T104="EVEN",250,IF(RSI!T104="DOWN",-1000,0)))</f>
        <v>-1000</v>
      </c>
      <c r="G104" s="92">
        <f>IF(RSI!M104="Buy",1000,IF(RSI!M104="Hold",300,-1000))</f>
        <v>1000</v>
      </c>
      <c r="H104" s="93">
        <f>IF(RSI!N104&gt;3,RSI!N104*50,IF(RSI!N104&gt;2,RSI!N104*20,IF(RSI!N104&gt;1,RSI!N104*10,-200)))</f>
        <v>-200</v>
      </c>
      <c r="I104" s="93">
        <f>IF(RSI!O104&gt;=110,RSI!O104*-3,IF(RSI!O104&gt;=100,10000/(RSI!O104+5),IF(RSI!O104&gt;=80,300,IF(RSI!O104&gt;=70,100,RSI!O104*5))))</f>
        <v>-367.56756591796875</v>
      </c>
      <c r="J104" s="93">
        <f>RSI!P104*50</f>
        <v>197.6446509361267</v>
      </c>
      <c r="K104" s="143">
        <f>IF(RSI!Q104&gt;64,RSI!Q104*25,IF(RSI!Q104&gt;54,RSI!Q104*20,RSI!Q104*10))</f>
        <v>1662.5</v>
      </c>
      <c r="L104" s="143">
        <f>RSI!R104*100</f>
        <v>710</v>
      </c>
      <c r="M104" s="76">
        <f>IF(RSI!X104&gt;=7.9,RSI!X104*150+500,IF(RSI!X104&gt;=6.8,RSI!X104*100+300,IF(RSI!X104&gt;=5.3,RSI!X104*50+100,RSI!X104*-200)))</f>
        <v>2000</v>
      </c>
      <c r="N104" s="14">
        <f>SUM(C104:L104)+M104</f>
        <v>3202.577085018158</v>
      </c>
      <c r="O104" s="15"/>
      <c r="P104" s="77"/>
      <c r="Q104" s="79"/>
      <c r="R104" s="79"/>
      <c r="S104" s="79"/>
      <c r="T104" s="79"/>
      <c r="U104" s="79"/>
      <c r="V104" s="79"/>
      <c r="W104" s="79"/>
      <c r="X104" s="79"/>
      <c r="Y104" s="79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5">
      <c r="A105" s="13" t="str">
        <f>RSI!A105</f>
        <v>Royal Dutch</v>
      </c>
      <c r="B105" s="13" t="str">
        <f>RSI!B105</f>
        <v>RD</v>
      </c>
      <c r="C105" s="92">
        <f>IF(RSI!U105&lt;5,-50,IF(RSI!U105&lt;15,300,IF(RSI!U105&lt;17,250,IF(RSI!U105&lt;20,200,IF(RSI!U105&lt;25,100,IF(RSI!U105&lt;30,25,-300))))))</f>
        <v>300</v>
      </c>
      <c r="D105" s="93">
        <f>RSI!W105*10000</f>
        <v>494.68867761792563</v>
      </c>
      <c r="E105" s="92">
        <f>IF(RSI!S105="UP",500,IF(RSI!S105="EVEN",300,IF(RSI!S105="DOWN",-500)))</f>
        <v>300</v>
      </c>
      <c r="F105" s="92">
        <f>IF(RSI!T105="UP",500,IF(RSI!T105="EVEN",250,IF(RSI!T105="DOWN",-1000,0)))</f>
        <v>0</v>
      </c>
      <c r="G105" s="92">
        <f>IF(RSI!M105="Buy",1000,IF(RSI!M105="Hold",300,-1000))</f>
        <v>1000</v>
      </c>
      <c r="H105" s="93">
        <f>IF(RSI!N105&gt;3,RSI!N105*50,IF(RSI!N105&gt;2,RSI!N105*20,IF(RSI!N105&gt;1,RSI!N105*10,-200)))</f>
        <v>281.12196922302246</v>
      </c>
      <c r="I105" s="93">
        <f>IF(RSI!O105&gt;=110,RSI!O105*-3,IF(RSI!O105&gt;=100,10000/(RSI!O105+5),IF(RSI!O105&gt;=80,300,IF(RSI!O105&gt;=70,100,RSI!O105*5))))</f>
        <v>318.84057998657227</v>
      </c>
      <c r="J105" s="93">
        <f>RSI!P105*50</f>
        <v>787.1086120605469</v>
      </c>
      <c r="K105" s="143">
        <f>IF(RSI!Q105&gt;64,RSI!Q105*25,IF(RSI!Q105&gt;54,RSI!Q105*20,RSI!Q105*10))</f>
        <v>1887.5</v>
      </c>
      <c r="L105" s="143">
        <f>RSI!R105*100</f>
        <v>770</v>
      </c>
      <c r="M105" s="76">
        <f>IF(RSI!X105&gt;=7.9,RSI!X105*150+500,IF(RSI!X105&gt;=6.8,RSI!X105*100+300,IF(RSI!X105&gt;=5.3,RSI!X105*50+100,RSI!X105*-200)))</f>
        <v>-519.9999809265137</v>
      </c>
      <c r="N105" s="14">
        <f>SUM(C105:L105)+M105</f>
        <v>5619.259857961553</v>
      </c>
      <c r="O105" s="15"/>
      <c r="P105" s="77"/>
      <c r="Q105" s="79"/>
      <c r="R105" s="79"/>
      <c r="S105" s="79"/>
      <c r="T105" s="79"/>
      <c r="U105" s="79"/>
      <c r="V105" s="79"/>
      <c r="W105" s="79"/>
      <c r="X105" s="79"/>
      <c r="Y105" s="79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5">
      <c r="A106" s="13" t="str">
        <f>RSI!A106</f>
        <v>SanDisk Corp.</v>
      </c>
      <c r="B106" s="13" t="str">
        <f>RSI!B106</f>
        <v>SNDK</v>
      </c>
      <c r="C106" s="92">
        <f>IF(RSI!U106&lt;5,-50,IF(RSI!U106&lt;15,300,IF(RSI!U106&lt;17,250,IF(RSI!U106&lt;20,200,IF(RSI!U106&lt;25,100,IF(RSI!U106&lt;30,25,-300))))))</f>
        <v>-300</v>
      </c>
      <c r="D106" s="93">
        <f>RSI!W106*10000</f>
        <v>0</v>
      </c>
      <c r="E106" s="92">
        <f>IF(RSI!S106="UP",500,IF(RSI!S106="EVEN",300,IF(RSI!S106="DOWN",-500)))</f>
        <v>500</v>
      </c>
      <c r="F106" s="92">
        <f>IF(RSI!T106="UP",500,IF(RSI!T106="EVEN",250,IF(RSI!T106="DOWN",-1000,0)))</f>
        <v>500</v>
      </c>
      <c r="G106" s="92">
        <f>IF(RSI!M106="Buy",1000,IF(RSI!M106="Hold",300,-1000))</f>
        <v>-1000</v>
      </c>
      <c r="H106" s="93">
        <f>IF(RSI!N106&gt;3,RSI!N106*50,IF(RSI!N106&gt;2,RSI!N106*20,IF(RSI!N106&gt;1,RSI!N106*10,-200)))</f>
        <v>-200</v>
      </c>
      <c r="I106" s="93">
        <f>IF(RSI!O106&gt;=110,RSI!O106*-3,IF(RSI!O106&gt;=100,10000/(RSI!O106+5),IF(RSI!O106&gt;=80,300,IF(RSI!O106&gt;=70,100,RSI!O106*5))))</f>
        <v>-375.6097412109375</v>
      </c>
      <c r="J106" s="93">
        <f>RSI!P106*50</f>
        <v>44.98210847377777</v>
      </c>
      <c r="K106" s="143">
        <f>IF(RSI!Q106&gt;64,RSI!Q106*25,IF(RSI!Q106&gt;54,RSI!Q106*20,RSI!Q106*10))</f>
        <v>453</v>
      </c>
      <c r="L106" s="143">
        <f>RSI!R106*100</f>
        <v>590</v>
      </c>
      <c r="M106" s="76">
        <f>IF(RSI!X106&gt;=7.9,RSI!X106*150+500,IF(RSI!X106&gt;=6.8,RSI!X106*100+300,IF(RSI!X106&gt;=5.3,RSI!X106*50+100,RSI!X106*-200)))</f>
        <v>-640.0000095367432</v>
      </c>
      <c r="N106" s="14">
        <f>SUM(C106:L106)+M106</f>
        <v>-427.6276422739029</v>
      </c>
      <c r="O106" s="15"/>
      <c r="P106" s="77"/>
      <c r="Q106" s="79"/>
      <c r="R106" s="79"/>
      <c r="S106" s="79"/>
      <c r="T106" s="79"/>
      <c r="U106" s="79"/>
      <c r="V106" s="79"/>
      <c r="W106" s="79"/>
      <c r="X106" s="79"/>
      <c r="Y106" s="79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5">
      <c r="A107" s="13" t="str">
        <f>RSI!A107</f>
        <v>ScanSource</v>
      </c>
      <c r="B107" s="13" t="str">
        <f>RSI!B107</f>
        <v>SCSC</v>
      </c>
      <c r="C107" s="92">
        <f>IF(RSI!U107&lt;5,-50,IF(RSI!U107&lt;15,300,IF(RSI!U107&lt;17,250,IF(RSI!U107&lt;20,200,IF(RSI!U107&lt;25,100,IF(RSI!U107&lt;30,25,-300))))))</f>
        <v>100</v>
      </c>
      <c r="D107" s="93">
        <f>RSI!W107*10000</f>
        <v>0</v>
      </c>
      <c r="E107" s="92">
        <f>IF(RSI!S107="UP",500,IF(RSI!S107="EVEN",300,IF(RSI!S107="DOWN",-500)))</f>
        <v>300</v>
      </c>
      <c r="F107" s="92">
        <f>IF(RSI!T107="UP",500,IF(RSI!T107="EVEN",250,IF(RSI!T107="DOWN",-1000,0)))</f>
        <v>250</v>
      </c>
      <c r="G107" s="92">
        <f>IF(RSI!M107="Buy",1000,IF(RSI!M107="Hold",300,-1000))</f>
        <v>300</v>
      </c>
      <c r="H107" s="93">
        <f>IF(RSI!N107&gt;3,RSI!N107*50,IF(RSI!N107&gt;2,RSI!N107*20,IF(RSI!N107&gt;1,RSI!N107*10,-200)))</f>
        <v>18.347527980804443</v>
      </c>
      <c r="I107" s="93">
        <f>IF(RSI!O107&gt;=110,RSI!O107*-3,IF(RSI!O107&gt;=100,10000/(RSI!O107+5),IF(RSI!O107&gt;=80,300,IF(RSI!O107&gt;=70,100,RSI!O107*5))))</f>
        <v>-339.56044006347656</v>
      </c>
      <c r="J107" s="93">
        <f>RSI!P107*50</f>
        <v>709.9374771118164</v>
      </c>
      <c r="K107" s="143">
        <f>IF(RSI!Q107&gt;64,RSI!Q107*25,IF(RSI!Q107&gt;54,RSI!Q107*20,RSI!Q107*10))</f>
        <v>535</v>
      </c>
      <c r="L107" s="143">
        <f>RSI!R107*100</f>
        <v>1310</v>
      </c>
      <c r="M107" s="76">
        <f>IF(RSI!X107&gt;=7.9,RSI!X107*150+500,IF(RSI!X107&gt;=6.8,RSI!X107*100+300,IF(RSI!X107&gt;=5.3,RSI!X107*50+100,RSI!X107*-200)))</f>
        <v>-640.0000095367432</v>
      </c>
      <c r="N107" s="14">
        <f>SUM(C107:L107)+M107</f>
        <v>2543.724555492401</v>
      </c>
      <c r="O107" s="15"/>
      <c r="P107" s="77"/>
      <c r="Q107" s="79"/>
      <c r="R107" s="79"/>
      <c r="S107" s="79"/>
      <c r="T107" s="79"/>
      <c r="U107" s="79"/>
      <c r="V107" s="79"/>
      <c r="W107" s="79"/>
      <c r="X107" s="79"/>
      <c r="Y107" s="79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5">
      <c r="A108" s="13" t="str">
        <f>RSI!A108</f>
        <v>Schein (Henry)</v>
      </c>
      <c r="B108" s="13" t="str">
        <f>RSI!B108</f>
        <v>HSIC</v>
      </c>
      <c r="C108" s="92">
        <f>IF(RSI!U108&lt;5,-50,IF(RSI!U108&lt;15,300,IF(RSI!U108&lt;17,250,IF(RSI!U108&lt;20,200,IF(RSI!U108&lt;25,100,IF(RSI!U108&lt;30,25,-300))))))</f>
        <v>25</v>
      </c>
      <c r="D108" s="93">
        <f>RSI!W108*10000</f>
        <v>0</v>
      </c>
      <c r="E108" s="92">
        <f>IF(RSI!S108="UP",500,IF(RSI!S108="EVEN",300,IF(RSI!S108="DOWN",-500)))</f>
        <v>300</v>
      </c>
      <c r="F108" s="92">
        <f>IF(RSI!T108="UP",500,IF(RSI!T108="EVEN",250,IF(RSI!T108="DOWN",-1000,0)))</f>
        <v>-1000</v>
      </c>
      <c r="G108" s="92">
        <f>IF(RSI!M108="Buy",1000,IF(RSI!M108="Hold",300,-1000))</f>
        <v>300</v>
      </c>
      <c r="H108" s="93">
        <f>IF(RSI!N108&gt;3,RSI!N108*50,IF(RSI!N108&gt;2,RSI!N108*20,IF(RSI!N108&gt;1,RSI!N108*10,-200)))</f>
        <v>13.521795272827148</v>
      </c>
      <c r="I108" s="93">
        <f>IF(RSI!O108&gt;=110,RSI!O108*-3,IF(RSI!O108&gt;=100,10000/(RSI!O108+5),IF(RSI!O108&gt;=80,300,IF(RSI!O108&gt;=70,100,RSI!O108*5))))</f>
        <v>-431.46070861816406</v>
      </c>
      <c r="J108" s="93">
        <f>RSI!P108*50</f>
        <v>584.2496871948242</v>
      </c>
      <c r="K108" s="143">
        <f>IF(RSI!Q108&gt;64,RSI!Q108*25,IF(RSI!Q108&gt;54,RSI!Q108*20,RSI!Q108*10))</f>
        <v>1839.9999999999998</v>
      </c>
      <c r="L108" s="143">
        <f>RSI!R108*100</f>
        <v>919.9999999999999</v>
      </c>
      <c r="M108" s="76">
        <f>IF(RSI!X108&gt;=7.9,RSI!X108*150+500,IF(RSI!X108&gt;=6.8,RSI!X108*100+300,IF(RSI!X108&gt;=5.3,RSI!X108*50+100,RSI!X108*-200)))</f>
        <v>-419.9999809265137</v>
      </c>
      <c r="N108" s="14">
        <f>SUM(C108:L108)+M108</f>
        <v>2131.310792922973</v>
      </c>
      <c r="O108" s="15"/>
      <c r="P108" s="77"/>
      <c r="Q108" s="79"/>
      <c r="R108" s="79"/>
      <c r="S108" s="79"/>
      <c r="T108" s="79"/>
      <c r="U108" s="79"/>
      <c r="V108" s="79"/>
      <c r="W108" s="79"/>
      <c r="X108" s="79"/>
      <c r="Y108" s="79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5">
      <c r="A109" s="13" t="str">
        <f>RSI!A109</f>
        <v>SEI Investments</v>
      </c>
      <c r="B109" s="13" t="str">
        <f>RSI!B109</f>
        <v>SEIC</v>
      </c>
      <c r="C109" s="92">
        <f>IF(RSI!U109&lt;5,-50,IF(RSI!U109&lt;15,300,IF(RSI!U109&lt;17,250,IF(RSI!U109&lt;20,200,IF(RSI!U109&lt;25,100,IF(RSI!U109&lt;30,25,-300))))))</f>
        <v>100</v>
      </c>
      <c r="D109" s="93">
        <f>RSI!W109*10000</f>
        <v>54.563492180816645</v>
      </c>
      <c r="E109" s="92">
        <f>IF(RSI!S109="UP",500,IF(RSI!S109="EVEN",300,IF(RSI!S109="DOWN",-500)))</f>
        <v>500</v>
      </c>
      <c r="F109" s="92">
        <f>IF(RSI!T109="UP",500,IF(RSI!T109="EVEN",250,IF(RSI!T109="DOWN",-1000,0)))</f>
        <v>-1000</v>
      </c>
      <c r="G109" s="92">
        <f>IF(RSI!M109="Buy",1000,IF(RSI!M109="Hold",300,-1000))</f>
        <v>300</v>
      </c>
      <c r="H109" s="93">
        <f>IF(RSI!N109&gt;3,RSI!N109*50,IF(RSI!N109&gt;2,RSI!N109*20,IF(RSI!N109&gt;1,RSI!N109*10,-200)))</f>
        <v>15.419464111328125</v>
      </c>
      <c r="I109" s="93">
        <f>IF(RSI!O109&gt;=110,RSI!O109*-3,IF(RSI!O109&gt;=100,10000/(RSI!O109+5),IF(RSI!O109&gt;=80,300,IF(RSI!O109&gt;=70,100,RSI!O109*5))))</f>
        <v>300</v>
      </c>
      <c r="J109" s="93">
        <f>RSI!P109*50</f>
        <v>413.4681224822998</v>
      </c>
      <c r="K109" s="143">
        <f>IF(RSI!Q109&gt;64,RSI!Q109*25,IF(RSI!Q109&gt;54,RSI!Q109*20,RSI!Q109*10))</f>
        <v>1947.5000000000002</v>
      </c>
      <c r="L109" s="143">
        <f>RSI!R109*100</f>
        <v>1100</v>
      </c>
      <c r="M109" s="76">
        <f>IF(RSI!X109&gt;=7.9,RSI!X109*150+500,IF(RSI!X109&gt;=6.8,RSI!X109*100+300,IF(RSI!X109&gt;=5.3,RSI!X109*50+100,RSI!X109*-200)))</f>
        <v>-640.0000095367432</v>
      </c>
      <c r="N109" s="14">
        <f>SUM(C109:L109)+M109</f>
        <v>3090.9510692377016</v>
      </c>
      <c r="O109" s="15"/>
      <c r="P109" s="77"/>
      <c r="Q109" s="79"/>
      <c r="R109" s="79"/>
      <c r="S109" s="79"/>
      <c r="T109" s="79"/>
      <c r="U109" s="79"/>
      <c r="V109" s="79"/>
      <c r="W109" s="79"/>
      <c r="X109" s="79"/>
      <c r="Y109" s="79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5">
      <c r="A110" s="13" t="str">
        <f>RSI!A110</f>
        <v>Synovus Financial</v>
      </c>
      <c r="B110" s="13" t="str">
        <f>RSI!B110</f>
        <v>SNV</v>
      </c>
      <c r="C110" s="92">
        <f>IF(RSI!U110&lt;5,-50,IF(RSI!U110&lt;15,300,IF(RSI!U110&lt;17,250,IF(RSI!U110&lt;20,200,IF(RSI!U110&lt;25,100,IF(RSI!U110&lt;30,25,-300))))))</f>
        <v>200</v>
      </c>
      <c r="D110" s="93">
        <f>RSI!W110*10000</f>
        <v>259.5094350701688</v>
      </c>
      <c r="E110" s="92">
        <f>IF(RSI!S110="UP",500,IF(RSI!S110="EVEN",300,IF(RSI!S110="DOWN",-500)))</f>
        <v>-500</v>
      </c>
      <c r="F110" s="92">
        <f>IF(RSI!T110="UP",500,IF(RSI!T110="EVEN",250,IF(RSI!T110="DOWN",-1000,0)))</f>
        <v>-1000</v>
      </c>
      <c r="G110" s="92">
        <f>IF(RSI!M110="Buy",1000,IF(RSI!M110="Hold",300,-1000))</f>
        <v>1000</v>
      </c>
      <c r="H110" s="93">
        <f>IF(RSI!N110&gt;3,RSI!N110*50,IF(RSI!N110&gt;2,RSI!N110*20,IF(RSI!N110&gt;1,RSI!N110*10,-200)))</f>
        <v>179.31444644927979</v>
      </c>
      <c r="I110" s="93">
        <f>IF(RSI!O110&gt;=110,RSI!O110*-3,IF(RSI!O110&gt;=100,10000/(RSI!O110+5),IF(RSI!O110&gt;=80,300,IF(RSI!O110&gt;=70,100,RSI!O110*5))))</f>
        <v>300</v>
      </c>
      <c r="J110" s="93">
        <f>RSI!P110*50</f>
        <v>595.7602024078369</v>
      </c>
      <c r="K110" s="143">
        <f>IF(RSI!Q110&gt;64,RSI!Q110*25,IF(RSI!Q110&gt;54,RSI!Q110*20,RSI!Q110*10))</f>
        <v>1752.4999999999998</v>
      </c>
      <c r="L110" s="143">
        <f>RSI!R110*100</f>
        <v>1639.9999999999998</v>
      </c>
      <c r="M110" s="76">
        <f>IF(RSI!X110&gt;=7.9,RSI!X110*150+500,IF(RSI!X110&gt;=6.8,RSI!X110*100+300,IF(RSI!X110&gt;=5.3,RSI!X110*50+100,RSI!X110*-200)))</f>
        <v>-640.0000095367432</v>
      </c>
      <c r="N110" s="14">
        <f>SUM(C110:L110)+M110</f>
        <v>3787.084074390542</v>
      </c>
      <c r="O110" s="15"/>
      <c r="P110" s="77"/>
      <c r="Q110" s="79"/>
      <c r="R110" s="79"/>
      <c r="S110" s="79"/>
      <c r="T110" s="79"/>
      <c r="U110" s="79"/>
      <c r="V110" s="79"/>
      <c r="W110" s="79"/>
      <c r="X110" s="79"/>
      <c r="Y110" s="79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5">
      <c r="A111" s="13" t="str">
        <f>RSI!A111</f>
        <v>Sonic</v>
      </c>
      <c r="B111" s="13" t="str">
        <f>RSI!B111</f>
        <v>SONC</v>
      </c>
      <c r="C111" s="92">
        <f>IF(RSI!U111&lt;5,-50,IF(RSI!U111&lt;15,300,IF(RSI!U111&lt;17,250,IF(RSI!U111&lt;20,200,IF(RSI!U111&lt;25,100,IF(RSI!U111&lt;30,25,-300))))))</f>
        <v>100</v>
      </c>
      <c r="D111" s="93">
        <f>RSI!W111*10000</f>
        <v>0</v>
      </c>
      <c r="E111" s="92">
        <f>IF(RSI!S111="UP",500,IF(RSI!S111="EVEN",300,IF(RSI!S111="DOWN",-500)))</f>
        <v>300</v>
      </c>
      <c r="F111" s="92">
        <f>IF(RSI!T111="UP",500,IF(RSI!T111="EVEN",250,IF(RSI!T111="DOWN",-1000,0)))</f>
        <v>-1000</v>
      </c>
      <c r="G111" s="92">
        <f>IF(RSI!M111="Buy",1000,IF(RSI!M111="Hold",300,-1000))</f>
        <v>300</v>
      </c>
      <c r="H111" s="93">
        <f>IF(RSI!N111&gt;3,RSI!N111*50,IF(RSI!N111&gt;2,RSI!N111*20,IF(RSI!N111&gt;1,RSI!N111*10,-200)))</f>
        <v>15.038758516311646</v>
      </c>
      <c r="I111" s="93">
        <f>IF(RSI!O111&gt;=110,RSI!O111*-3,IF(RSI!O111&gt;=100,10000/(RSI!O111+5),IF(RSI!O111&gt;=80,300,IF(RSI!O111&gt;=70,100,RSI!O111*5))))</f>
        <v>-368.74999237060547</v>
      </c>
      <c r="J111" s="93">
        <f>RSI!P111*50</f>
        <v>545.555305480957</v>
      </c>
      <c r="K111" s="143">
        <f>IF(RSI!Q111&gt;64,RSI!Q111*25,IF(RSI!Q111&gt;54,RSI!Q111*20,RSI!Q111*10))</f>
        <v>1842.5</v>
      </c>
      <c r="L111" s="143">
        <f>RSI!R111*100</f>
        <v>710</v>
      </c>
      <c r="M111" s="76">
        <f>IF(RSI!X111&gt;=7.9,RSI!X111*150+500,IF(RSI!X111&gt;=6.8,RSI!X111*100+300,IF(RSI!X111&gt;=5.3,RSI!X111*50+100,RSI!X111*-200)))</f>
        <v>2000</v>
      </c>
      <c r="N111" s="14">
        <f>SUM(C111:L111)+M111</f>
        <v>4444.344071626663</v>
      </c>
      <c r="O111" s="15"/>
      <c r="P111" s="77"/>
      <c r="Q111" s="79"/>
      <c r="R111" s="79"/>
      <c r="S111" s="79"/>
      <c r="T111" s="79"/>
      <c r="U111" s="79"/>
      <c r="V111" s="79"/>
      <c r="W111" s="79"/>
      <c r="X111" s="79"/>
      <c r="Y111" s="79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5">
      <c r="A112" s="13" t="str">
        <f>RSI!A112</f>
        <v>Starbucks Coffee</v>
      </c>
      <c r="B112" s="13" t="str">
        <f>RSI!B112</f>
        <v>SBUX</v>
      </c>
      <c r="C112" s="92">
        <f>IF(RSI!U112&lt;5,-50,IF(RSI!U112&lt;15,300,IF(RSI!U112&lt;17,250,IF(RSI!U112&lt;20,200,IF(RSI!U112&lt;25,100,IF(RSI!U112&lt;30,25,-300))))))</f>
        <v>-300</v>
      </c>
      <c r="D112" s="93">
        <f>RSI!W112*10000</f>
        <v>0</v>
      </c>
      <c r="E112" s="92">
        <f>IF(RSI!S112="UP",500,IF(RSI!S112="EVEN",300,IF(RSI!S112="DOWN",-500)))</f>
        <v>500</v>
      </c>
      <c r="F112" s="92">
        <f>IF(RSI!T112="UP",500,IF(RSI!T112="EVEN",250,IF(RSI!T112="DOWN",-1000,0)))</f>
        <v>0</v>
      </c>
      <c r="G112" s="92">
        <f>IF(RSI!M112="Buy",1000,IF(RSI!M112="Hold",300,-1000))</f>
        <v>300</v>
      </c>
      <c r="H112" s="93">
        <f>IF(RSI!N112&gt;3,RSI!N112*50,IF(RSI!N112&gt;2,RSI!N112*20,IF(RSI!N112&gt;1,RSI!N112*10,-200)))</f>
        <v>-200</v>
      </c>
      <c r="I112" s="93">
        <f>IF(RSI!O112&gt;=110,RSI!O112*-3,IF(RSI!O112&gt;=100,10000/(RSI!O112+5),IF(RSI!O112&gt;=80,300,IF(RSI!O112&gt;=70,100,RSI!O112*5))))</f>
        <v>-376.48514556884766</v>
      </c>
      <c r="J112" s="93">
        <f>RSI!P112*50</f>
        <v>359.6038579940796</v>
      </c>
      <c r="K112" s="143">
        <f>IF(RSI!Q112&gt;64,RSI!Q112*25,IF(RSI!Q112&gt;54,RSI!Q112*20,RSI!Q112*10))</f>
        <v>2070</v>
      </c>
      <c r="L112" s="143">
        <f>RSI!R112*100</f>
        <v>1370</v>
      </c>
      <c r="M112" s="76">
        <f>IF(RSI!X112&gt;=7.9,RSI!X112*150+500,IF(RSI!X112&gt;=6.8,RSI!X112*100+300,IF(RSI!X112&gt;=5.3,RSI!X112*50+100,RSI!X112*-200)))</f>
        <v>980.0000190734863</v>
      </c>
      <c r="N112" s="14">
        <f>SUM(C112:L112)+M112</f>
        <v>4703.118731498718</v>
      </c>
      <c r="O112" s="15"/>
      <c r="P112" s="77"/>
      <c r="Q112" s="79"/>
      <c r="R112" s="79"/>
      <c r="S112" s="79"/>
      <c r="T112" s="79"/>
      <c r="U112" s="79"/>
      <c r="V112" s="79"/>
      <c r="W112" s="79"/>
      <c r="X112" s="79"/>
      <c r="Y112" s="79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5">
      <c r="A113" s="13" t="str">
        <f>RSI!A113</f>
        <v>Stericycle</v>
      </c>
      <c r="B113" s="13" t="str">
        <f>RSI!B113</f>
        <v>SRCL</v>
      </c>
      <c r="C113" s="92">
        <f>IF(RSI!U113&lt;5,-50,IF(RSI!U113&lt;15,300,IF(RSI!U113&lt;17,250,IF(RSI!U113&lt;20,200,IF(RSI!U113&lt;25,100,IF(RSI!U113&lt;30,25,-300))))))</f>
        <v>-300</v>
      </c>
      <c r="D113" s="93">
        <f>RSI!W113*10000</f>
        <v>0</v>
      </c>
      <c r="E113" s="92">
        <f>IF(RSI!S113="UP",500,IF(RSI!S113="EVEN",300,IF(RSI!S113="DOWN",-500)))</f>
        <v>500</v>
      </c>
      <c r="F113" s="92">
        <f>IF(RSI!T113="UP",500,IF(RSI!T113="EVEN",250,IF(RSI!T113="DOWN",-1000,0)))</f>
        <v>500</v>
      </c>
      <c r="G113" s="92">
        <f>IF(RSI!M113="Buy",1000,IF(RSI!M113="Hold",300,-1000))</f>
        <v>300</v>
      </c>
      <c r="H113" s="93">
        <f>IF(RSI!N113&gt;3,RSI!N113*50,IF(RSI!N113&gt;2,RSI!N113*20,IF(RSI!N113&gt;1,RSI!N113*10,-200)))</f>
        <v>-200</v>
      </c>
      <c r="I113" s="93">
        <f>IF(RSI!O113&gt;=110,RSI!O113*-3,IF(RSI!O113&gt;=100,10000/(RSI!O113+5),IF(RSI!O113&gt;=80,300,IF(RSI!O113&gt;=70,100,RSI!O113*5))))</f>
        <v>300</v>
      </c>
      <c r="J113" s="93">
        <f>RSI!P113*50</f>
        <v>186.53353452682495</v>
      </c>
      <c r="K113" s="143">
        <f>IF(RSI!Q113&gt;64,RSI!Q113*25,IF(RSI!Q113&gt;54,RSI!Q113*20,RSI!Q113*10))</f>
        <v>1760.0000000000002</v>
      </c>
      <c r="L113" s="143">
        <f>RSI!R113*100</f>
        <v>1040</v>
      </c>
      <c r="M113" s="76">
        <f>IF(RSI!X113&gt;=7.9,RSI!X113*150+500,IF(RSI!X113&gt;=6.8,RSI!X113*100+300,IF(RSI!X113&gt;=5.3,RSI!X113*50+100,RSI!X113*-200)))</f>
        <v>390.00000953674316</v>
      </c>
      <c r="N113" s="14">
        <f>SUM(C113:L113)+M113</f>
        <v>4476.533544063568</v>
      </c>
      <c r="O113" s="15"/>
      <c r="P113" s="77"/>
      <c r="Q113" s="79"/>
      <c r="R113" s="79"/>
      <c r="S113" s="79"/>
      <c r="T113" s="79"/>
      <c r="U113" s="79"/>
      <c r="V113" s="79"/>
      <c r="W113" s="79"/>
      <c r="X113" s="79"/>
      <c r="Y113" s="79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5">
      <c r="A114" s="13" t="str">
        <f>RSI!A114</f>
        <v>Stryker Corp. **</v>
      </c>
      <c r="B114" s="13" t="str">
        <f>RSI!B114</f>
        <v>SYK</v>
      </c>
      <c r="C114" s="92">
        <f>IF(RSI!U114&lt;5,-50,IF(RSI!U114&lt;15,300,IF(RSI!U114&lt;17,250,IF(RSI!U114&lt;20,200,IF(RSI!U114&lt;25,100,IF(RSI!U114&lt;30,25,-300))))))</f>
        <v>25</v>
      </c>
      <c r="D114" s="93">
        <f>RSI!W114*10000</f>
        <v>20.316028245207367</v>
      </c>
      <c r="E114" s="92">
        <f>IF(RSI!S114="UP",500,IF(RSI!S114="EVEN",300,IF(RSI!S114="DOWN",-500)))</f>
        <v>500</v>
      </c>
      <c r="F114" s="92">
        <f>IF(RSI!T114="UP",500,IF(RSI!T114="EVEN",250,IF(RSI!T114="DOWN",-1000,0)))</f>
        <v>-1000</v>
      </c>
      <c r="G114" s="92">
        <f>IF(RSI!M114="Buy",1000,IF(RSI!M114="Hold",300,-1000))</f>
        <v>1000</v>
      </c>
      <c r="H114" s="93">
        <f>IF(RSI!N114&gt;3,RSI!N114*50,IF(RSI!N114&gt;2,RSI!N114*20,IF(RSI!N114&gt;1,RSI!N114*10,-200)))</f>
        <v>216.1290407180786</v>
      </c>
      <c r="I114" s="93">
        <f>IF(RSI!O114&gt;=110,RSI!O114*-3,IF(RSI!O114&gt;=100,10000/(RSI!O114+5),IF(RSI!O114&gt;=80,300,IF(RSI!O114&gt;=70,100,RSI!O114*5))))</f>
        <v>100</v>
      </c>
      <c r="J114" s="93">
        <f>RSI!P114*50</f>
        <v>1036.2420082092285</v>
      </c>
      <c r="K114" s="143">
        <f>IF(RSI!Q114&gt;64,RSI!Q114*25,IF(RSI!Q114&gt;54,RSI!Q114*20,RSI!Q114*10))</f>
        <v>1739.9999999999998</v>
      </c>
      <c r="L114" s="143">
        <f>RSI!R114*100</f>
        <v>1800</v>
      </c>
      <c r="M114" s="76">
        <f>IF(RSI!X114&gt;=7.9,RSI!X114*150+500,IF(RSI!X114&gt;=6.8,RSI!X114*100+300,IF(RSI!X114&gt;=5.3,RSI!X114*50+100,RSI!X114*-200)))</f>
        <v>2000</v>
      </c>
      <c r="N114" s="14">
        <f>SUM(C114:L114)+M114</f>
        <v>7437.687077172514</v>
      </c>
      <c r="O114" s="15"/>
      <c r="P114" s="77"/>
      <c r="Q114" s="79"/>
      <c r="R114" s="79"/>
      <c r="S114" s="79"/>
      <c r="T114" s="79"/>
      <c r="U114" s="79"/>
      <c r="V114" s="79"/>
      <c r="W114" s="79"/>
      <c r="X114" s="79"/>
      <c r="Y114" s="79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5">
      <c r="A115" s="13" t="str">
        <f>RSI!A115</f>
        <v>Sysco</v>
      </c>
      <c r="B115" s="13" t="str">
        <f>RSI!B115</f>
        <v>SYY</v>
      </c>
      <c r="C115" s="92">
        <f>IF(RSI!U115&lt;5,-50,IF(RSI!U115&lt;15,300,IF(RSI!U115&lt;17,250,IF(RSI!U115&lt;20,200,IF(RSI!U115&lt;25,100,IF(RSI!U115&lt;30,25,-300))))))</f>
        <v>100</v>
      </c>
      <c r="D115" s="93">
        <f>RSI!W115*10000</f>
        <v>188.26482837842633</v>
      </c>
      <c r="E115" s="92">
        <f>IF(RSI!S115="UP",500,IF(RSI!S115="EVEN",300,IF(RSI!S115="DOWN",-500)))</f>
        <v>300</v>
      </c>
      <c r="F115" s="92">
        <f>IF(RSI!T115="UP",500,IF(RSI!T115="EVEN",250,IF(RSI!T115="DOWN",-1000,0)))</f>
        <v>500</v>
      </c>
      <c r="G115" s="92">
        <f>IF(RSI!M115="Buy",1000,IF(RSI!M115="Hold",300,-1000))</f>
        <v>300</v>
      </c>
      <c r="H115" s="93">
        <f>IF(RSI!N115&gt;3,RSI!N115*50,IF(RSI!N115&gt;2,RSI!N115*20,IF(RSI!N115&gt;1,RSI!N115*10,-200)))</f>
        <v>53.05934429168701</v>
      </c>
      <c r="I115" s="93">
        <f>IF(RSI!O115&gt;=110,RSI!O115*-3,IF(RSI!O115&gt;=100,10000/(RSI!O115+5),IF(RSI!O115&gt;=80,300,IF(RSI!O115&gt;=70,100,RSI!O115*5))))</f>
        <v>300</v>
      </c>
      <c r="J115" s="93">
        <f>RSI!P115*50</f>
        <v>526.7659664154053</v>
      </c>
      <c r="K115" s="143">
        <f>IF(RSI!Q115&gt;64,RSI!Q115*25,IF(RSI!Q115&gt;54,RSI!Q115*20,RSI!Q115*10))</f>
        <v>2082.5</v>
      </c>
      <c r="L115" s="143">
        <f>RSI!R115*100</f>
        <v>1490</v>
      </c>
      <c r="M115" s="76">
        <f>IF(RSI!X115&gt;=7.9,RSI!X115*150+500,IF(RSI!X115&gt;=6.8,RSI!X115*100+300,IF(RSI!X115&gt;=5.3,RSI!X115*50+100,RSI!X115*-200)))</f>
        <v>-419.9999809265137</v>
      </c>
      <c r="N115" s="14">
        <f>SUM(C115:L115)+M115</f>
        <v>5420.590158159005</v>
      </c>
      <c r="O115" s="15"/>
      <c r="P115" s="77"/>
      <c r="Q115" s="79"/>
      <c r="R115" s="79"/>
      <c r="S115" s="79"/>
      <c r="T115" s="79"/>
      <c r="U115" s="79"/>
      <c r="V115" s="79"/>
      <c r="W115" s="79"/>
      <c r="X115" s="79"/>
      <c r="Y115" s="79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5">
      <c r="A116" s="13" t="str">
        <f>RSI!A116</f>
        <v>Techne Corp</v>
      </c>
      <c r="B116" s="13" t="str">
        <f>RSI!B116</f>
        <v>TECH</v>
      </c>
      <c r="C116" s="92">
        <f>IF(RSI!U116&lt;5,-50,IF(RSI!U116&lt;15,300,IF(RSI!U116&lt;17,250,IF(RSI!U116&lt;20,200,IF(RSI!U116&lt;25,100,IF(RSI!U116&lt;30,25,-300))))))</f>
        <v>-300</v>
      </c>
      <c r="D116" s="93">
        <f>RSI!W116*10000</f>
        <v>0</v>
      </c>
      <c r="E116" s="92">
        <f>IF(RSI!S116="UP",500,IF(RSI!S116="EVEN",300,IF(RSI!S116="DOWN",-500)))</f>
        <v>500</v>
      </c>
      <c r="F116" s="92">
        <f>IF(RSI!T116="UP",500,IF(RSI!T116="EVEN",250,IF(RSI!T116="DOWN",-1000,0)))</f>
        <v>500</v>
      </c>
      <c r="G116" s="92">
        <f>IF(RSI!M116="Buy",1000,IF(RSI!M116="Hold",300,-1000))</f>
        <v>300</v>
      </c>
      <c r="H116" s="93">
        <f>IF(RSI!N116&gt;3,RSI!N116*50,IF(RSI!N116&gt;2,RSI!N116*20,IF(RSI!N116&gt;1,RSI!N116*10,-200)))</f>
        <v>12.39441990852356</v>
      </c>
      <c r="I116" s="93">
        <f>IF(RSI!O116&gt;=110,RSI!O116*-3,IF(RSI!O116&gt;=100,10000/(RSI!O116+5),IF(RSI!O116&gt;=80,300,IF(RSI!O116&gt;=70,100,RSI!O116*5))))</f>
        <v>-339.64286041259766</v>
      </c>
      <c r="J116" s="93">
        <f>RSI!P116*50</f>
        <v>485.9971046447754</v>
      </c>
      <c r="K116" s="143">
        <f>IF(RSI!Q116&gt;64,RSI!Q116*25,IF(RSI!Q116&gt;54,RSI!Q116*20,RSI!Q116*10))</f>
        <v>1987.5</v>
      </c>
      <c r="L116" s="143">
        <f>RSI!R116*100</f>
        <v>580</v>
      </c>
      <c r="M116" s="76">
        <f>IF(RSI!X116&gt;=7.9,RSI!X116*150+500,IF(RSI!X116&gt;=6.8,RSI!X116*100+300,IF(RSI!X116&gt;=5.3,RSI!X116*50+100,RSI!X116*-200)))</f>
        <v>-519.9999809265137</v>
      </c>
      <c r="N116" s="14">
        <f>SUM(C116:L116)+M116</f>
        <v>3206.2486832141876</v>
      </c>
      <c r="O116" s="15"/>
      <c r="P116" s="77"/>
      <c r="Q116" s="79"/>
      <c r="R116" s="79"/>
      <c r="S116" s="79"/>
      <c r="T116" s="79"/>
      <c r="U116" s="79"/>
      <c r="V116" s="79"/>
      <c r="W116" s="79"/>
      <c r="X116" s="79"/>
      <c r="Y116" s="79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5">
      <c r="A117" s="13" t="str">
        <f>RSI!A117</f>
        <v>Teleflex</v>
      </c>
      <c r="B117" s="13" t="str">
        <f>RSI!B117</f>
        <v>TFX</v>
      </c>
      <c r="C117" s="92">
        <f>IF(RSI!U117&lt;5,-50,IF(RSI!U117&lt;15,300,IF(RSI!U117&lt;17,250,IF(RSI!U117&lt;20,200,IF(RSI!U117&lt;25,100,IF(RSI!U117&lt;30,25,-300))))))</f>
        <v>200</v>
      </c>
      <c r="D117" s="93">
        <f>RSI!W117*10000</f>
        <v>150.2178165215989</v>
      </c>
      <c r="E117" s="92">
        <f>IF(RSI!S117="UP",500,IF(RSI!S117="EVEN",300,IF(RSI!S117="DOWN",-500)))</f>
        <v>300</v>
      </c>
      <c r="F117" s="92">
        <f>IF(RSI!T117="UP",500,IF(RSI!T117="EVEN",250,IF(RSI!T117="DOWN",-1000,0)))</f>
        <v>-1000</v>
      </c>
      <c r="G117" s="92">
        <f>IF(RSI!M117="Buy",1000,IF(RSI!M117="Hold",300,-1000))</f>
        <v>300</v>
      </c>
      <c r="H117" s="93">
        <f>IF(RSI!N117&gt;3,RSI!N117*50,IF(RSI!N117&gt;2,RSI!N117*20,IF(RSI!N117&gt;1,RSI!N117*10,-200)))</f>
        <v>18.851126432418823</v>
      </c>
      <c r="I117" s="93">
        <f>IF(RSI!O117&gt;=110,RSI!O117*-3,IF(RSI!O117&gt;=100,10000/(RSI!O117+5),IF(RSI!O117&gt;=80,300,IF(RSI!O117&gt;=70,100,RSI!O117*5))))</f>
        <v>-376.97369384765625</v>
      </c>
      <c r="J117" s="93">
        <f>RSI!P117*50</f>
        <v>652.9173374176025</v>
      </c>
      <c r="K117" s="143">
        <f>IF(RSI!Q117&gt;64,RSI!Q117*25,IF(RSI!Q117&gt;54,RSI!Q117*20,RSI!Q117*10))</f>
        <v>1710.0000000000002</v>
      </c>
      <c r="L117" s="143">
        <f>RSI!R117*100</f>
        <v>1010</v>
      </c>
      <c r="M117" s="76">
        <f>IF(RSI!X117&gt;=7.9,RSI!X117*150+500,IF(RSI!X117&gt;=6.8,RSI!X117*100+300,IF(RSI!X117&gt;=5.3,RSI!X117*50+100,RSI!X117*-200)))</f>
        <v>-419.9999809265137</v>
      </c>
      <c r="N117" s="14">
        <f>SUM(C117:L117)+M117</f>
        <v>2545.0126055974506</v>
      </c>
      <c r="O117" s="15"/>
      <c r="P117" s="77"/>
      <c r="Q117" s="79"/>
      <c r="R117" s="79"/>
      <c r="S117" s="79"/>
      <c r="T117" s="79"/>
      <c r="U117" s="79"/>
      <c r="V117" s="79"/>
      <c r="W117" s="79"/>
      <c r="X117" s="79"/>
      <c r="Y117" s="79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5">
      <c r="A118" s="13" t="str">
        <f>RSI!A118</f>
        <v>TEVA Pharma **</v>
      </c>
      <c r="B118" s="13" t="str">
        <f>RSI!B118</f>
        <v>TEVA</v>
      </c>
      <c r="C118" s="92">
        <f>IF(RSI!U118&lt;5,-50,IF(RSI!U118&lt;15,300,IF(RSI!U118&lt;17,250,IF(RSI!U118&lt;20,200,IF(RSI!U118&lt;25,100,IF(RSI!U118&lt;30,25,-300))))))</f>
        <v>25</v>
      </c>
      <c r="D118" s="93">
        <f>RSI!W118*10000</f>
        <v>65.26521406596657</v>
      </c>
      <c r="E118" s="92">
        <f>IF(RSI!S118="UP",500,IF(RSI!S118="EVEN",300,IF(RSI!S118="DOWN",-500)))</f>
        <v>500</v>
      </c>
      <c r="F118" s="92">
        <f>IF(RSI!T118="UP",500,IF(RSI!T118="EVEN",250,IF(RSI!T118="DOWN",-1000,0)))</f>
        <v>-1000</v>
      </c>
      <c r="G118" s="92">
        <f>IF(RSI!M118="Buy",1000,IF(RSI!M118="Hold",300,-1000))</f>
        <v>300</v>
      </c>
      <c r="H118" s="93">
        <f>IF(RSI!N118&gt;3,RSI!N118*50,IF(RSI!N118&gt;2,RSI!N118*20,IF(RSI!N118&gt;1,RSI!N118*10,-200)))</f>
        <v>-200</v>
      </c>
      <c r="I118" s="93">
        <f>IF(RSI!O118&gt;=110,RSI!O118*-3,IF(RSI!O118&gt;=100,10000/(RSI!O118+5),IF(RSI!O118&gt;=80,300,IF(RSI!O118&gt;=70,100,RSI!O118*5))))</f>
        <v>300</v>
      </c>
      <c r="J118" s="93">
        <f>RSI!P118*50</f>
        <v>349.01018142700195</v>
      </c>
      <c r="K118" s="143">
        <f>IF(RSI!Q118&gt;64,RSI!Q118*25,IF(RSI!Q118&gt;54,RSI!Q118*20,RSI!Q118*10))</f>
        <v>1675</v>
      </c>
      <c r="L118" s="143">
        <f>RSI!R118*100</f>
        <v>1270</v>
      </c>
      <c r="M118" s="76">
        <f>IF(RSI!X118&gt;=7.9,RSI!X118*150+500,IF(RSI!X118&gt;=6.8,RSI!X118*100+300,IF(RSI!X118&gt;=5.3,RSI!X118*50+100,RSI!X118*-200)))</f>
        <v>2000</v>
      </c>
      <c r="N118" s="14">
        <f>SUM(C118:L118)+M118</f>
        <v>5284.2753954929685</v>
      </c>
      <c r="O118" s="15"/>
      <c r="P118" s="77"/>
      <c r="Q118" s="79"/>
      <c r="R118" s="79"/>
      <c r="S118" s="79"/>
      <c r="T118" s="79"/>
      <c r="U118" s="79"/>
      <c r="V118" s="79"/>
      <c r="W118" s="79"/>
      <c r="X118" s="79"/>
      <c r="Y118" s="79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5">
      <c r="A119" s="13" t="str">
        <f>RSI!A119</f>
        <v>Timberland</v>
      </c>
      <c r="B119" s="13" t="str">
        <f>RSI!B119</f>
        <v>TBL</v>
      </c>
      <c r="C119" s="92">
        <f>IF(RSI!U119&lt;5,-50,IF(RSI!U119&lt;15,300,IF(RSI!U119&lt;17,250,IF(RSI!U119&lt;20,200,IF(RSI!U119&lt;25,100,IF(RSI!U119&lt;30,25,-300))))))</f>
        <v>300</v>
      </c>
      <c r="D119" s="93">
        <f>RSI!W119*10000</f>
        <v>0</v>
      </c>
      <c r="E119" s="92">
        <f>IF(RSI!S119="UP",500,IF(RSI!S119="EVEN",300,IF(RSI!S119="DOWN",-500)))</f>
        <v>500</v>
      </c>
      <c r="F119" s="92">
        <f>IF(RSI!T119="UP",500,IF(RSI!T119="EVEN",250,IF(RSI!T119="DOWN",-1000,0)))</f>
        <v>250</v>
      </c>
      <c r="G119" s="92">
        <f>IF(RSI!M119="Buy",1000,IF(RSI!M119="Hold",300,-1000))</f>
        <v>300</v>
      </c>
      <c r="H119" s="93">
        <f>IF(RSI!N119&gt;3,RSI!N119*50,IF(RSI!N119&gt;2,RSI!N119*20,IF(RSI!N119&gt;1,RSI!N119*10,-200)))</f>
        <v>44.075822830200195</v>
      </c>
      <c r="I119" s="93">
        <f>IF(RSI!O119&gt;=110,RSI!O119*-3,IF(RSI!O119&gt;=100,10000/(RSI!O119+5),IF(RSI!O119&gt;=80,300,IF(RSI!O119&gt;=70,100,RSI!O119*5))))</f>
        <v>300</v>
      </c>
      <c r="J119" s="93">
        <f>RSI!P119*50</f>
        <v>574.8830318450928</v>
      </c>
      <c r="K119" s="143">
        <f>IF(RSI!Q119&gt;64,RSI!Q119*25,IF(RSI!Q119&gt;54,RSI!Q119*20,RSI!Q119*10))</f>
        <v>1910.0000000000002</v>
      </c>
      <c r="L119" s="143">
        <f>RSI!R119*100</f>
        <v>1689.9999999999998</v>
      </c>
      <c r="M119" s="76">
        <f>IF(RSI!X119&gt;=7.9,RSI!X119*150+500,IF(RSI!X119&gt;=6.8,RSI!X119*100+300,IF(RSI!X119&gt;=5.3,RSI!X119*50+100,RSI!X119*-200)))</f>
        <v>-419.9999809265137</v>
      </c>
      <c r="N119" s="14">
        <f>SUM(C119:L119)+M119</f>
        <v>5448.958873748779</v>
      </c>
      <c r="O119" s="15"/>
      <c r="P119" s="77"/>
      <c r="Q119" s="79"/>
      <c r="R119" s="79"/>
      <c r="S119" s="79"/>
      <c r="T119" s="79"/>
      <c r="U119" s="79"/>
      <c r="V119" s="79"/>
      <c r="W119" s="79"/>
      <c r="X119" s="79"/>
      <c r="Y119" s="79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5">
      <c r="A120" s="13" t="str">
        <f>RSI!A120</f>
        <v>Toll Brothers</v>
      </c>
      <c r="B120" s="13" t="str">
        <f>RSI!B120</f>
        <v>TOL</v>
      </c>
      <c r="C120" s="92">
        <f>IF(RSI!U120&lt;5,-50,IF(RSI!U120&lt;15,300,IF(RSI!U120&lt;17,250,IF(RSI!U120&lt;20,200,IF(RSI!U120&lt;25,100,IF(RSI!U120&lt;30,25,-300))))))</f>
        <v>-50</v>
      </c>
      <c r="D120" s="93">
        <f>RSI!W120*10000</f>
        <v>0</v>
      </c>
      <c r="E120" s="92">
        <f>IF(RSI!S120="UP",500,IF(RSI!S120="EVEN",300,IF(RSI!S120="DOWN",-500)))</f>
        <v>500</v>
      </c>
      <c r="F120" s="92">
        <f>IF(RSI!T120="UP",500,IF(RSI!T120="EVEN",250,IF(RSI!T120="DOWN",-1000,0)))</f>
        <v>500</v>
      </c>
      <c r="G120" s="92">
        <f>IF(RSI!M120="Buy",1000,IF(RSI!M120="Hold",300,-1000))</f>
        <v>300</v>
      </c>
      <c r="H120" s="93">
        <f>IF(RSI!N120&gt;3,RSI!N120*50,IF(RSI!N120&gt;2,RSI!N120*20,IF(RSI!N120&gt;1,RSI!N120*10,-200)))</f>
        <v>42.266860008239746</v>
      </c>
      <c r="I120" s="93">
        <f>IF(RSI!O120&gt;=110,RSI!O120*-3,IF(RSI!O120&gt;=100,10000/(RSI!O120+5),IF(RSI!O120&gt;=80,300,IF(RSI!O120&gt;=70,100,RSI!O120*5))))</f>
        <v>0</v>
      </c>
      <c r="J120" s="93">
        <f>RSI!P120*50</f>
        <v>902.0462989807129</v>
      </c>
      <c r="K120" s="143">
        <f>IF(RSI!Q120&gt;64,RSI!Q120*25,IF(RSI!Q120&gt;54,RSI!Q120*20,RSI!Q120*10))</f>
        <v>1870</v>
      </c>
      <c r="L120" s="143">
        <f>RSI!R120*100</f>
        <v>1660.0000000000002</v>
      </c>
      <c r="M120" s="76">
        <f>IF(RSI!X120&gt;=7.9,RSI!X120*150+500,IF(RSI!X120&gt;=6.8,RSI!X120*100+300,IF(RSI!X120&gt;=5.3,RSI!X120*50+100,RSI!X120*-200)))</f>
        <v>1834.999942779541</v>
      </c>
      <c r="N120" s="14">
        <f>SUM(C120:L120)+M120</f>
        <v>7559.313101768494</v>
      </c>
      <c r="O120" s="15"/>
      <c r="P120" s="77"/>
      <c r="Q120" s="79"/>
      <c r="R120" s="79"/>
      <c r="S120" s="79"/>
      <c r="T120" s="79"/>
      <c r="U120" s="79"/>
      <c r="V120" s="79"/>
      <c r="W120" s="79"/>
      <c r="X120" s="79"/>
      <c r="Y120" s="79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5">
      <c r="A121" s="13" t="str">
        <f>RSI!A121</f>
        <v>United Health Group *</v>
      </c>
      <c r="B121" s="13" t="str">
        <f>RSI!B121</f>
        <v>UNH</v>
      </c>
      <c r="C121" s="92">
        <f>IF(RSI!U121&lt;5,-50,IF(RSI!U121&lt;15,300,IF(RSI!U121&lt;17,250,IF(RSI!U121&lt;20,200,IF(RSI!U121&lt;25,100,IF(RSI!U121&lt;30,25,-300))))))</f>
        <v>25</v>
      </c>
      <c r="D121" s="93">
        <f>RSI!W121*10000</f>
        <v>2.456197763170309</v>
      </c>
      <c r="E121" s="92">
        <f>IF(RSI!S121="UP",500,IF(RSI!S121="EVEN",300,IF(RSI!S121="DOWN",-500)))</f>
        <v>500</v>
      </c>
      <c r="F121" s="92">
        <f>IF(RSI!T121="UP",500,IF(RSI!T121="EVEN",250,IF(RSI!T121="DOWN",-1000,0)))</f>
        <v>-1000</v>
      </c>
      <c r="G121" s="92">
        <f>IF(RSI!M121="Buy",1000,IF(RSI!M121="Hold",300,-1000))</f>
        <v>300</v>
      </c>
      <c r="H121" s="93">
        <f>IF(RSI!N121&gt;3,RSI!N121*50,IF(RSI!N121&gt;2,RSI!N121*20,IF(RSI!N121&gt;1,RSI!N121*10,-200)))</f>
        <v>13.447573184967041</v>
      </c>
      <c r="I121" s="93">
        <f>IF(RSI!O121&gt;=110,RSI!O121*-3,IF(RSI!O121&gt;=100,10000/(RSI!O121+5),IF(RSI!O121&gt;=80,300,IF(RSI!O121&gt;=70,100,RSI!O121*5))))</f>
        <v>-393.3673553466797</v>
      </c>
      <c r="J121" s="93">
        <f>RSI!P121*50</f>
        <v>527.949333190918</v>
      </c>
      <c r="K121" s="143">
        <f>IF(RSI!Q121&gt;64,RSI!Q121*25,IF(RSI!Q121&gt;54,RSI!Q121*20,RSI!Q121*10))</f>
        <v>1775</v>
      </c>
      <c r="L121" s="143">
        <f>RSI!R121*100</f>
        <v>860</v>
      </c>
      <c r="M121" s="76">
        <f>IF(RSI!X121&gt;=7.9,RSI!X121*150+500,IF(RSI!X121&gt;=6.8,RSI!X121*100+300,IF(RSI!X121&gt;=5.3,RSI!X121*50+100,RSI!X121*-200)))</f>
        <v>980.0000190734863</v>
      </c>
      <c r="N121" s="14">
        <f>SUM(C121:L121)+M121</f>
        <v>3590.485767865862</v>
      </c>
      <c r="O121" s="15"/>
      <c r="P121" s="77"/>
      <c r="Q121" s="79"/>
      <c r="R121" s="79"/>
      <c r="S121" s="79"/>
      <c r="T121" s="79"/>
      <c r="U121" s="79"/>
      <c r="V121" s="79"/>
      <c r="W121" s="79"/>
      <c r="X121" s="79"/>
      <c r="Y121" s="79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5">
      <c r="A122" s="13" t="str">
        <f>RSI!A122</f>
        <v>Walgreen</v>
      </c>
      <c r="B122" s="13" t="str">
        <f>RSI!B122</f>
        <v>WAG</v>
      </c>
      <c r="C122" s="92">
        <f>IF(RSI!U122&lt;5,-50,IF(RSI!U122&lt;15,300,IF(RSI!U122&lt;17,250,IF(RSI!U122&lt;20,200,IF(RSI!U122&lt;25,100,IF(RSI!U122&lt;30,25,-300))))))</f>
        <v>-300</v>
      </c>
      <c r="D122" s="93">
        <f>RSI!W122*10000</f>
        <v>55.03809932796245</v>
      </c>
      <c r="E122" s="92">
        <f>IF(RSI!S122="UP",500,IF(RSI!S122="EVEN",300,IF(RSI!S122="DOWN",-500)))</f>
        <v>300</v>
      </c>
      <c r="F122" s="92">
        <f>IF(RSI!T122="UP",500,IF(RSI!T122="EVEN",250,IF(RSI!T122="DOWN",-1000,0)))</f>
        <v>500</v>
      </c>
      <c r="G122" s="92">
        <f>IF(RSI!M122="Buy",1000,IF(RSI!M122="Hold",300,-1000))</f>
        <v>300</v>
      </c>
      <c r="H122" s="93">
        <f>IF(RSI!N122&gt;3,RSI!N122*50,IF(RSI!N122&gt;2,RSI!N122*20,IF(RSI!N122&gt;1,RSI!N122*10,-200)))</f>
        <v>16.44376516342163</v>
      </c>
      <c r="I122" s="93">
        <f>IF(RSI!O122&gt;=110,RSI!O122*-3,IF(RSI!O122&gt;=100,10000/(RSI!O122+5),IF(RSI!O122&gt;=80,300,IF(RSI!O122&gt;=70,100,RSI!O122*5))))</f>
        <v>300</v>
      </c>
      <c r="J122" s="93">
        <f>RSI!P122*50</f>
        <v>591.1785125732422</v>
      </c>
      <c r="K122" s="143">
        <f>IF(RSI!Q122&gt;64,RSI!Q122*25,IF(RSI!Q122&gt;54,RSI!Q122*20,RSI!Q122*10))</f>
        <v>2160</v>
      </c>
      <c r="L122" s="143">
        <f>RSI!R122*100</f>
        <v>1620</v>
      </c>
      <c r="M122" s="76">
        <f>IF(RSI!X122&gt;=7.9,RSI!X122*150+500,IF(RSI!X122&gt;=6.8,RSI!X122*100+300,IF(RSI!X122&gt;=5.3,RSI!X122*50+100,RSI!X122*-200)))</f>
        <v>415.00000953674316</v>
      </c>
      <c r="N122" s="14">
        <f>SUM(C122:L122)+M122</f>
        <v>5957.660386601369</v>
      </c>
      <c r="O122" s="15"/>
      <c r="P122" s="77"/>
      <c r="Q122" s="79"/>
      <c r="R122" s="79"/>
      <c r="S122" s="79"/>
      <c r="T122" s="79"/>
      <c r="U122" s="79"/>
      <c r="V122" s="79"/>
      <c r="W122" s="79"/>
      <c r="X122" s="79"/>
      <c r="Y122" s="79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5">
      <c r="A123" s="13" t="str">
        <f>RSI!A123</f>
        <v>Washington Mutual *</v>
      </c>
      <c r="B123" s="13" t="str">
        <f>RSI!B123</f>
        <v>WM</v>
      </c>
      <c r="C123" s="92">
        <f>IF(RSI!U123&lt;5,-50,IF(RSI!U123&lt;15,300,IF(RSI!U123&lt;17,250,IF(RSI!U123&lt;20,200,IF(RSI!U123&lt;25,100,IF(RSI!U123&lt;30,25,-300))))))</f>
        <v>300</v>
      </c>
      <c r="D123" s="93">
        <f>RSI!W123*10000</f>
        <v>461.80669528693187</v>
      </c>
      <c r="E123" s="92">
        <f>IF(RSI!S123="UP",500,IF(RSI!S123="EVEN",300,IF(RSI!S123="DOWN",-500)))</f>
        <v>-500</v>
      </c>
      <c r="F123" s="92">
        <f>IF(RSI!T123="UP",500,IF(RSI!T123="EVEN",250,IF(RSI!T123="DOWN",-1000,0)))</f>
        <v>-1000</v>
      </c>
      <c r="G123" s="92">
        <f>IF(RSI!M123="Buy",1000,IF(RSI!M123="Hold",300,-1000))</f>
        <v>300</v>
      </c>
      <c r="H123" s="93">
        <f>IF(RSI!N123&gt;3,RSI!N123*50,IF(RSI!N123&gt;2,RSI!N123*20,IF(RSI!N123&gt;1,RSI!N123*10,-200)))</f>
        <v>58.30009937286377</v>
      </c>
      <c r="I123" s="93">
        <f>IF(RSI!O123&gt;=110,RSI!O123*-3,IF(RSI!O123&gt;=100,10000/(RSI!O123+5),IF(RSI!O123&gt;=80,300,IF(RSI!O123&gt;=70,100,RSI!O123*5))))</f>
        <v>88.23529807754059</v>
      </c>
      <c r="J123" s="93">
        <f>RSI!P123*50</f>
        <v>811.8614196777344</v>
      </c>
      <c r="K123" s="143">
        <f>IF(RSI!Q123&gt;64,RSI!Q123*25,IF(RSI!Q123&gt;54,RSI!Q123*20,RSI!Q123*10))</f>
        <v>1270</v>
      </c>
      <c r="L123" s="143">
        <f>RSI!R123*100</f>
        <v>1150</v>
      </c>
      <c r="M123" s="76">
        <f>IF(RSI!X123&gt;=7.9,RSI!X123*150+500,IF(RSI!X123&gt;=6.8,RSI!X123*100+300,IF(RSI!X123&gt;=5.3,RSI!X123*50+100,RSI!X123*-200)))</f>
        <v>-220.00000476837158</v>
      </c>
      <c r="N123" s="14">
        <f>SUM(C123:L123)+M123</f>
        <v>2720.203507646699</v>
      </c>
      <c r="O123" s="15"/>
      <c r="P123" s="77"/>
      <c r="Q123" s="79"/>
      <c r="R123" s="79"/>
      <c r="S123" s="79"/>
      <c r="T123" s="79"/>
      <c r="U123" s="79"/>
      <c r="V123" s="79"/>
      <c r="W123" s="79"/>
      <c r="X123" s="79"/>
      <c r="Y123" s="79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5">
      <c r="A124" s="13" t="str">
        <f>RSI!A124</f>
        <v>Waste Connections</v>
      </c>
      <c r="B124" s="13" t="str">
        <f>RSI!B124</f>
        <v>WCN</v>
      </c>
      <c r="C124" s="92">
        <f>IF(RSI!U124&lt;5,-50,IF(RSI!U124&lt;15,300,IF(RSI!U124&lt;17,250,IF(RSI!U124&lt;20,200,IF(RSI!U124&lt;25,100,IF(RSI!U124&lt;30,25,-300))))))</f>
        <v>100</v>
      </c>
      <c r="D124" s="93">
        <f>RSI!W124*10000</f>
        <v>0</v>
      </c>
      <c r="E124" s="92">
        <f>IF(RSI!S124="UP",500,IF(RSI!S124="EVEN",300,IF(RSI!S124="DOWN",-500)))</f>
        <v>500</v>
      </c>
      <c r="F124" s="92">
        <f>IF(RSI!T124="UP",500,IF(RSI!T124="EVEN",250,IF(RSI!T124="DOWN",-1000,0)))</f>
        <v>250</v>
      </c>
      <c r="G124" s="92">
        <f>IF(RSI!M124="Buy",1000,IF(RSI!M124="Hold",300,-1000))</f>
        <v>300</v>
      </c>
      <c r="H124" s="93">
        <f>IF(RSI!N124&gt;3,RSI!N124*50,IF(RSI!N124&gt;2,RSI!N124*20,IF(RSI!N124&gt;1,RSI!N124*10,-200)))</f>
        <v>18.348910808563232</v>
      </c>
      <c r="I124" s="93">
        <f>IF(RSI!O124&gt;=110,RSI!O124*-3,IF(RSI!O124&gt;=100,10000/(RSI!O124+5),IF(RSI!O124&gt;=80,300,IF(RSI!O124&gt;=70,100,RSI!O124*5))))</f>
        <v>88.1670546128283</v>
      </c>
      <c r="J124" s="93">
        <f>RSI!P124*50</f>
        <v>546.7555522918701</v>
      </c>
      <c r="K124" s="143">
        <f>IF(RSI!Q124&gt;64,RSI!Q124*25,IF(RSI!Q124&gt;54,RSI!Q124*20,RSI!Q124*10))</f>
        <v>1782.5</v>
      </c>
      <c r="L124" s="143">
        <f>RSI!R124*100</f>
        <v>1350</v>
      </c>
      <c r="M124" s="76">
        <f>IF(RSI!X124&gt;=7.9,RSI!X124*150+500,IF(RSI!X124&gt;=6.8,RSI!X124*100+300,IF(RSI!X124&gt;=5.3,RSI!X124*50+100,RSI!X124*-200)))</f>
        <v>-419.9999809265137</v>
      </c>
      <c r="N124" s="14">
        <f>SUM(C124:L124)+M124</f>
        <v>4515.771536786748</v>
      </c>
      <c r="O124" s="11"/>
      <c r="P124" s="11"/>
      <c r="Q124" s="79"/>
      <c r="R124" s="79"/>
      <c r="S124" s="79"/>
      <c r="T124" s="79"/>
      <c r="U124" s="79"/>
      <c r="V124" s="79"/>
      <c r="W124" s="79"/>
      <c r="X124" s="79"/>
      <c r="Y124" s="79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5">
      <c r="A125" s="13" t="str">
        <f>RSI!A124</f>
        <v>Waste Connections</v>
      </c>
      <c r="B125" s="13" t="str">
        <f>RSI!B124</f>
        <v>WCN</v>
      </c>
      <c r="C125" s="92">
        <f>IF(RSI!U125&lt;5,-50,IF(RSI!U125&lt;15,300,IF(RSI!U125&lt;17,250,IF(RSI!U125&lt;20,200,IF(RSI!U125&lt;25,100,IF(RSI!U125&lt;30,25,-300))))))</f>
        <v>100</v>
      </c>
      <c r="D125" s="93">
        <f>RSI!W125*10000</f>
        <v>0</v>
      </c>
      <c r="E125" s="92">
        <f>IF(RSI!S125="UP",500,IF(RSI!S125="EVEN",300,IF(RSI!S125="DOWN",-500)))</f>
        <v>300</v>
      </c>
      <c r="F125" s="92">
        <f>IF(RSI!T125="UP",500,IF(RSI!T125="EVEN",250,IF(RSI!T125="DOWN",-1000,0)))</f>
        <v>250</v>
      </c>
      <c r="G125" s="92">
        <f>IF(RSI!M125="Buy",1000,IF(RSI!M125="Hold",300,-1000))</f>
        <v>300</v>
      </c>
      <c r="H125" s="93">
        <f>IF(RSI!N125&gt;3,RSI!N125*50,IF(RSI!N125&gt;2,RSI!N125*20,IF(RSI!N125&gt;1,RSI!N125*10,-200)))</f>
        <v>44.94845390319824</v>
      </c>
      <c r="I125" s="93">
        <f>IF(RSI!O125&gt;=110,RSI!O125*-3,IF(RSI!O125&gt;=100,10000/(RSI!O125+5),IF(RSI!O125&gt;=80,300,IF(RSI!O125&gt;=70,100,RSI!O125*5))))</f>
        <v>92.19535043440602</v>
      </c>
      <c r="J125" s="93">
        <f>RSI!P125*50</f>
        <v>654.8257350921631</v>
      </c>
      <c r="K125" s="143">
        <f>IF(RSI!Q125&gt;64,RSI!Q125*25,IF(RSI!Q125&gt;54,RSI!Q125*20,RSI!Q125*10))</f>
        <v>1660.0000000000002</v>
      </c>
      <c r="L125" s="143">
        <f>RSI!R125*100</f>
        <v>880.0000000000001</v>
      </c>
      <c r="M125" s="76">
        <f>IF(RSI!X125&gt;=7.9,RSI!X125*150+500,IF(RSI!X125&gt;=6.8,RSI!X125*100+300,IF(RSI!X125&gt;=5.3,RSI!X125*50+100,RSI!X125*-200)))</f>
        <v>390.00000953674316</v>
      </c>
      <c r="N125" s="14">
        <f>SUM(C125:L125)+M125</f>
        <v>4671.969548966511</v>
      </c>
      <c r="O125" s="11"/>
      <c r="P125" s="11"/>
      <c r="Q125" s="79"/>
      <c r="R125" s="79"/>
      <c r="S125" s="79"/>
      <c r="T125" s="79"/>
      <c r="U125" s="79"/>
      <c r="V125" s="79"/>
      <c r="W125" s="79"/>
      <c r="X125" s="79"/>
      <c r="Y125" s="79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5">
      <c r="A126" s="13" t="str">
        <f>RSI!A126</f>
        <v>Williams-Sonoma</v>
      </c>
      <c r="B126" s="13" t="str">
        <f>RSI!B126</f>
        <v>WSM</v>
      </c>
      <c r="C126" s="92">
        <f>IF(RSI!U126&lt;5,-50,IF(RSI!U126&lt;15,300,IF(RSI!U126&lt;17,250,IF(RSI!U126&lt;20,200,IF(RSI!U126&lt;25,100,IF(RSI!U126&lt;30,25,-300))))))</f>
        <v>100</v>
      </c>
      <c r="D126" s="93">
        <f>RSI!W126*10000</f>
        <v>0</v>
      </c>
      <c r="E126" s="92">
        <f>IF(RSI!S126="UP",500,IF(RSI!S126="EVEN",300,IF(RSI!S126="DOWN",-500)))</f>
        <v>500</v>
      </c>
      <c r="F126" s="92">
        <f>IF(RSI!T126="UP",500,IF(RSI!T126="EVEN",250,IF(RSI!T126="DOWN",-1000,0)))</f>
        <v>500</v>
      </c>
      <c r="G126" s="92">
        <f>IF(RSI!M126="Buy",1000,IF(RSI!M126="Hold",300,-1000))</f>
        <v>300</v>
      </c>
      <c r="H126" s="93">
        <f>IF(RSI!N126&gt;3,RSI!N126*50,IF(RSI!N126&gt;2,RSI!N126*20,IF(RSI!N126&gt;1,RSI!N126*10,-200)))</f>
        <v>16.71976923942566</v>
      </c>
      <c r="I126" s="93">
        <f>IF(RSI!O126&gt;=110,RSI!O126*-3,IF(RSI!O126&gt;=100,10000/(RSI!O126+5),IF(RSI!O126&gt;=80,300,IF(RSI!O126&gt;=70,100,RSI!O126*5))))</f>
        <v>300</v>
      </c>
      <c r="J126" s="93">
        <f>RSI!P126*50</f>
        <v>463.37361335754395</v>
      </c>
      <c r="K126" s="143">
        <f>IF(RSI!Q126&gt;64,RSI!Q126*25,IF(RSI!Q126&gt;54,RSI!Q126*20,RSI!Q126*10))</f>
        <v>1792.5</v>
      </c>
      <c r="L126" s="143">
        <f>RSI!R126*100</f>
        <v>1360</v>
      </c>
      <c r="M126" s="76">
        <f>IF(RSI!X126&gt;=7.9,RSI!X126*150+500,IF(RSI!X126&gt;=6.8,RSI!X126*100+300,IF(RSI!X126&gt;=5.3,RSI!X126*50+100,RSI!X126*-200)))</f>
        <v>390.00000953674316</v>
      </c>
      <c r="N126" s="14">
        <f>SUM(C126:L126)+M126</f>
        <v>5722.593392133713</v>
      </c>
      <c r="O126" s="11"/>
      <c r="P126" s="11"/>
      <c r="Q126" s="79"/>
      <c r="R126" s="79"/>
      <c r="S126" s="79"/>
      <c r="T126" s="79"/>
      <c r="U126" s="79"/>
      <c r="V126" s="79"/>
      <c r="W126" s="79"/>
      <c r="X126" s="79"/>
      <c r="Y126" s="79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5">
      <c r="A127" s="13" t="str">
        <f>RSI!A127</f>
        <v>Zebra Tech</v>
      </c>
      <c r="B127" s="13" t="str">
        <f>RSI!B127</f>
        <v>ZBRA</v>
      </c>
      <c r="C127" s="92">
        <f>IF(RSI!U127&lt;5,-50,IF(RSI!U127&lt;15,300,IF(RSI!U127&lt;17,250,IF(RSI!U127&lt;20,200,IF(RSI!U127&lt;25,100,IF(RSI!U127&lt;30,25,-300))))))</f>
        <v>25</v>
      </c>
      <c r="D127" s="93">
        <f>RSI!W127*10000</f>
        <v>0</v>
      </c>
      <c r="E127" s="92">
        <f>IF(RSI!S127="UP",500,IF(RSI!S127="EVEN",300,IF(RSI!S127="DOWN",-500)))</f>
        <v>500</v>
      </c>
      <c r="F127" s="92">
        <f>IF(RSI!T127="UP",500,IF(RSI!T127="EVEN",250,IF(RSI!T127="DOWN",-1000,0)))</f>
        <v>250</v>
      </c>
      <c r="G127" s="92">
        <f>IF(RSI!M127="Buy",1000,IF(RSI!M127="Hold",300,-1000))</f>
        <v>300</v>
      </c>
      <c r="H127" s="93">
        <f>IF(RSI!N127&gt;3,RSI!N127*50,IF(RSI!N127&gt;2,RSI!N127*20,IF(RSI!N127&gt;1,RSI!N127*10,-200)))</f>
        <v>-200</v>
      </c>
      <c r="I127" s="93">
        <f>IF(RSI!O127&gt;=110,RSI!O127*-3,IF(RSI!O127&gt;=100,10000/(RSI!O127+5),IF(RSI!O127&gt;=80,300,IF(RSI!O127&gt;=70,100,RSI!O127*5))))</f>
        <v>-334.66133880615234</v>
      </c>
      <c r="J127" s="93">
        <f>RSI!P127*50</f>
        <v>289.0387773513794</v>
      </c>
      <c r="K127" s="143">
        <f>IF(RSI!Q127&gt;64,RSI!Q127*25,IF(RSI!Q127&gt;54,RSI!Q127*20,RSI!Q127*10))</f>
        <v>1807.5</v>
      </c>
      <c r="L127" s="143">
        <f>RSI!R127*100</f>
        <v>1019.9999999999999</v>
      </c>
      <c r="M127" s="76">
        <f>IF(RSI!X127&gt;=7.9,RSI!X127*150+500,IF(RSI!X127&gt;=6.8,RSI!X127*100+300,IF(RSI!X127&gt;=5.3,RSI!X127*50+100,RSI!X127*-200)))</f>
        <v>-220.00000476837158</v>
      </c>
      <c r="N127" s="14">
        <f>SUM(C127:L127)+M127</f>
        <v>3436.8774337768555</v>
      </c>
      <c r="O127" s="11"/>
      <c r="P127" s="11"/>
      <c r="Q127" s="79"/>
      <c r="R127" s="79"/>
      <c r="S127" s="79"/>
      <c r="T127" s="79"/>
      <c r="U127" s="79"/>
      <c r="V127" s="79"/>
      <c r="W127" s="79"/>
      <c r="X127" s="79"/>
      <c r="Y127" s="79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5:46" ht="14.25">
      <c r="O128" s="11"/>
      <c r="P128" s="11"/>
      <c r="Q128" s="79"/>
      <c r="R128" s="79"/>
      <c r="S128" s="79"/>
      <c r="T128" s="79"/>
      <c r="U128" s="79"/>
      <c r="V128" s="79"/>
      <c r="W128" s="79"/>
      <c r="X128" s="79"/>
      <c r="Y128" s="79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5:46" ht="14.25">
      <c r="O129" s="11"/>
      <c r="P129" s="11"/>
      <c r="Q129" s="79"/>
      <c r="R129" s="79"/>
      <c r="S129" s="79"/>
      <c r="T129" s="79"/>
      <c r="U129" s="79"/>
      <c r="V129" s="79"/>
      <c r="W129" s="79"/>
      <c r="X129" s="79"/>
      <c r="Y129" s="79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5:46" ht="14.25">
      <c r="O130" s="11"/>
      <c r="P130" s="11"/>
      <c r="Q130" s="79"/>
      <c r="R130" s="79"/>
      <c r="S130" s="79"/>
      <c r="T130" s="79"/>
      <c r="U130" s="79"/>
      <c r="V130" s="79"/>
      <c r="W130" s="79"/>
      <c r="X130" s="79"/>
      <c r="Y130" s="79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7:25" ht="12.75">
      <c r="Q131" s="78"/>
      <c r="R131" s="78"/>
      <c r="S131" s="78"/>
      <c r="T131" s="78"/>
      <c r="U131" s="78"/>
      <c r="V131" s="78"/>
      <c r="W131" s="78"/>
      <c r="X131" s="78"/>
      <c r="Y131" s="78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T152"/>
  <sheetViews>
    <sheetView workbookViewId="0" topLeftCell="A14">
      <selection activeCell="A28" sqref="A28"/>
    </sheetView>
  </sheetViews>
  <sheetFormatPr defaultColWidth="9.140625" defaultRowHeight="12.75"/>
  <cols>
    <col min="1" max="1" width="11.28125" style="0" bestFit="1" customWidth="1"/>
    <col min="2" max="2" width="33.8515625" style="0" bestFit="1" customWidth="1"/>
    <col min="3" max="3" width="6.7109375" style="0" customWidth="1"/>
    <col min="4" max="4" width="28.8515625" style="0" bestFit="1" customWidth="1"/>
    <col min="5" max="5" width="11.8515625" style="0" bestFit="1" customWidth="1"/>
    <col min="6" max="6" width="10.28125" style="0" bestFit="1" customWidth="1"/>
    <col min="7" max="7" width="11.7109375" style="0" bestFit="1" customWidth="1"/>
    <col min="8" max="8" width="9.28125" style="0" bestFit="1" customWidth="1"/>
    <col min="9" max="9" width="14.28125" style="0" bestFit="1" customWidth="1"/>
    <col min="10" max="10" width="15.28125" style="0" bestFit="1" customWidth="1"/>
    <col min="11" max="11" width="19.7109375" style="0" bestFit="1" customWidth="1"/>
    <col min="12" max="12" width="27.28125" style="0" bestFit="1" customWidth="1"/>
    <col min="13" max="13" width="15.8515625" style="0" bestFit="1" customWidth="1"/>
    <col min="14" max="14" width="14.421875" style="0" bestFit="1" customWidth="1"/>
    <col min="15" max="15" width="11.28125" style="0" bestFit="1" customWidth="1"/>
    <col min="16" max="16" width="11.140625" style="0" bestFit="1" customWidth="1"/>
    <col min="17" max="17" width="12.421875" style="0" customWidth="1"/>
    <col min="18" max="18" width="10.140625" style="0" customWidth="1"/>
    <col min="19" max="19" width="10.57421875" style="0" customWidth="1"/>
    <col min="20" max="20" width="12.28125" style="0" bestFit="1" customWidth="1"/>
    <col min="21" max="21" width="12.00390625" style="0" bestFit="1" customWidth="1"/>
    <col min="22" max="22" width="15.00390625" style="0" bestFit="1" customWidth="1"/>
    <col min="23" max="23" width="12.00390625" style="0" bestFit="1" customWidth="1"/>
    <col min="24" max="24" width="19.7109375" style="0" bestFit="1" customWidth="1"/>
    <col min="25" max="25" width="17.8515625" style="0" bestFit="1" customWidth="1"/>
    <col min="26" max="26" width="15.7109375" style="0" bestFit="1" customWidth="1"/>
    <col min="27" max="27" width="15.421875" style="0" bestFit="1" customWidth="1"/>
    <col min="28" max="28" width="12.00390625" style="0" bestFit="1" customWidth="1"/>
    <col min="29" max="29" width="16.7109375" style="0" bestFit="1" customWidth="1"/>
    <col min="30" max="30" width="16.421875" style="0" bestFit="1" customWidth="1"/>
    <col min="31" max="31" width="15.140625" style="0" bestFit="1" customWidth="1"/>
    <col min="32" max="32" width="16.421875" style="0" bestFit="1" customWidth="1"/>
    <col min="33" max="33" width="15.28125" style="0" bestFit="1" customWidth="1"/>
    <col min="34" max="34" width="13.28125" style="0" bestFit="1" customWidth="1"/>
    <col min="35" max="35" width="14.7109375" style="0" bestFit="1" customWidth="1"/>
    <col min="36" max="36" width="22.28125" style="0" bestFit="1" customWidth="1"/>
    <col min="37" max="37" width="13.421875" style="0" bestFit="1" customWidth="1"/>
    <col min="38" max="38" width="15.00390625" style="0" bestFit="1" customWidth="1"/>
    <col min="39" max="39" width="16.28125" style="0" bestFit="1" customWidth="1"/>
    <col min="40" max="40" width="12.28125" style="0" bestFit="1" customWidth="1"/>
    <col min="41" max="41" width="12.00390625" style="0" bestFit="1" customWidth="1"/>
    <col min="42" max="42" width="8.7109375" style="0" bestFit="1" customWidth="1"/>
    <col min="43" max="43" width="16.00390625" style="0" bestFit="1" customWidth="1"/>
    <col min="44" max="44" width="20.00390625" style="0" bestFit="1" customWidth="1"/>
    <col min="45" max="45" width="20.421875" style="0" bestFit="1" customWidth="1"/>
    <col min="46" max="46" width="16.140625" style="0" bestFit="1" customWidth="1"/>
    <col min="47" max="47" width="21.57421875" style="0" bestFit="1" customWidth="1"/>
    <col min="48" max="48" width="12.57421875" style="0" customWidth="1"/>
    <col min="49" max="49" width="16.00390625" style="0" bestFit="1" customWidth="1"/>
    <col min="50" max="50" width="18.57421875" style="0" bestFit="1" customWidth="1"/>
    <col min="51" max="51" width="10.140625" style="0" bestFit="1" customWidth="1"/>
    <col min="52" max="52" width="14.28125" style="0" bestFit="1" customWidth="1"/>
    <col min="53" max="53" width="24.7109375" style="0" bestFit="1" customWidth="1"/>
    <col min="54" max="54" width="18.421875" style="0" bestFit="1" customWidth="1"/>
    <col min="55" max="55" width="14.7109375" style="0" bestFit="1" customWidth="1"/>
    <col min="56" max="56" width="12.421875" style="0" bestFit="1" customWidth="1"/>
    <col min="57" max="57" width="12.8515625" style="0" bestFit="1" customWidth="1"/>
    <col min="58" max="58" width="10.140625" style="0" bestFit="1" customWidth="1"/>
    <col min="59" max="59" width="16.7109375" style="0" bestFit="1" customWidth="1"/>
    <col min="60" max="60" width="12.00390625" style="0" customWidth="1"/>
    <col min="61" max="61" width="14.140625" style="0" bestFit="1" customWidth="1"/>
    <col min="62" max="62" width="17.28125" style="0" bestFit="1" customWidth="1"/>
    <col min="63" max="63" width="12.00390625" style="0" bestFit="1" customWidth="1"/>
    <col min="64" max="64" width="11.7109375" style="0" bestFit="1" customWidth="1"/>
    <col min="65" max="65" width="15.7109375" style="0" bestFit="1" customWidth="1"/>
    <col min="66" max="66" width="18.7109375" style="0" bestFit="1" customWidth="1"/>
    <col min="67" max="67" width="15.8515625" style="0" bestFit="1" customWidth="1"/>
    <col min="68" max="68" width="12.00390625" style="0" bestFit="1" customWidth="1"/>
    <col min="69" max="69" width="12.421875" style="0" bestFit="1" customWidth="1"/>
    <col min="70" max="71" width="12.00390625" style="0" bestFit="1" customWidth="1"/>
    <col min="72" max="72" width="13.7109375" style="0" bestFit="1" customWidth="1"/>
    <col min="73" max="73" width="14.00390625" style="0" bestFit="1" customWidth="1"/>
    <col min="74" max="74" width="12.00390625" style="0" bestFit="1" customWidth="1"/>
    <col min="75" max="75" width="13.7109375" style="0" bestFit="1" customWidth="1"/>
    <col min="76" max="76" width="12.00390625" style="0" customWidth="1"/>
    <col min="77" max="77" width="13.8515625" style="0" bestFit="1" customWidth="1"/>
    <col min="78" max="78" width="17.7109375" style="0" bestFit="1" customWidth="1"/>
    <col min="79" max="79" width="12.57421875" style="0" bestFit="1" customWidth="1"/>
    <col min="80" max="80" width="17.7109375" style="0" bestFit="1" customWidth="1"/>
    <col min="81" max="81" width="14.00390625" style="0" bestFit="1" customWidth="1"/>
    <col min="82" max="82" width="13.421875" style="0" bestFit="1" customWidth="1"/>
    <col min="83" max="83" width="12.00390625" style="0" bestFit="1" customWidth="1"/>
    <col min="84" max="84" width="8.7109375" style="0" bestFit="1" customWidth="1"/>
    <col min="85" max="85" width="15.140625" style="0" bestFit="1" customWidth="1"/>
    <col min="86" max="86" width="13.8515625" style="0" bestFit="1" customWidth="1"/>
    <col min="87" max="87" width="15.00390625" style="0" bestFit="1" customWidth="1"/>
    <col min="88" max="88" width="15.421875" style="0" bestFit="1" customWidth="1"/>
    <col min="89" max="89" width="10.8515625" style="0" bestFit="1" customWidth="1"/>
    <col min="90" max="90" width="13.28125" style="0" bestFit="1" customWidth="1"/>
    <col min="91" max="91" width="11.7109375" style="0" bestFit="1" customWidth="1"/>
    <col min="92" max="92" width="18.421875" style="0" bestFit="1" customWidth="1"/>
    <col min="93" max="93" width="8.8515625" style="0" bestFit="1" customWidth="1"/>
    <col min="94" max="94" width="14.00390625" style="0" bestFit="1" customWidth="1"/>
    <col min="95" max="95" width="15.8515625" style="0" bestFit="1" customWidth="1"/>
    <col min="96" max="96" width="13.421875" style="0" bestFit="1" customWidth="1"/>
    <col min="97" max="97" width="13.8515625" style="0" bestFit="1" customWidth="1"/>
    <col min="98" max="98" width="12.57421875" style="0" customWidth="1"/>
  </cols>
  <sheetData>
    <row r="1" spans="1:2" ht="12.75">
      <c r="A1">
        <f aca="true" ca="1" t="shared" si="0" ref="A1:A15">MATCH(B1,OFFSET(tkCompany,0,0,1),0)</f>
        <v>3</v>
      </c>
      <c r="B1" t="s">
        <v>1</v>
      </c>
    </row>
    <row r="2" spans="1:2" ht="12.75">
      <c r="A2">
        <f ca="1" t="shared" si="0"/>
        <v>17</v>
      </c>
      <c r="B2" t="s">
        <v>147</v>
      </c>
    </row>
    <row r="3" spans="1:2" ht="12.75">
      <c r="A3">
        <f ca="1" t="shared" si="0"/>
        <v>37</v>
      </c>
      <c r="B3" t="s">
        <v>167</v>
      </c>
    </row>
    <row r="4" spans="1:2" ht="12.75">
      <c r="A4">
        <f ca="1" t="shared" si="0"/>
        <v>77</v>
      </c>
      <c r="B4" t="s">
        <v>207</v>
      </c>
    </row>
    <row r="5" spans="1:2" ht="12.75">
      <c r="A5">
        <f ca="1" t="shared" si="0"/>
        <v>48</v>
      </c>
      <c r="B5" t="s">
        <v>178</v>
      </c>
    </row>
    <row r="6" spans="1:2" ht="12.75">
      <c r="A6">
        <f ca="1" t="shared" si="0"/>
        <v>4</v>
      </c>
      <c r="B6" t="s">
        <v>16</v>
      </c>
    </row>
    <row r="7" spans="1:2" ht="12.75">
      <c r="A7">
        <f ca="1" t="shared" si="0"/>
        <v>57</v>
      </c>
      <c r="B7" s="89" t="s">
        <v>187</v>
      </c>
    </row>
    <row r="8" spans="1:2" ht="12.75">
      <c r="A8">
        <f ca="1" t="shared" si="0"/>
        <v>58</v>
      </c>
      <c r="B8" s="89" t="s">
        <v>188</v>
      </c>
    </row>
    <row r="9" spans="1:2" ht="12.75">
      <c r="A9">
        <f ca="1" t="shared" si="0"/>
        <v>18</v>
      </c>
      <c r="B9" s="89" t="s">
        <v>148</v>
      </c>
    </row>
    <row r="10" spans="1:2" ht="12.75">
      <c r="A10">
        <f ca="1" t="shared" si="0"/>
        <v>16</v>
      </c>
      <c r="B10" s="89" t="s">
        <v>146</v>
      </c>
    </row>
    <row r="11" spans="1:2" ht="12.75">
      <c r="A11">
        <f ca="1" t="shared" si="0"/>
        <v>47</v>
      </c>
      <c r="B11" s="89" t="s">
        <v>177</v>
      </c>
    </row>
    <row r="12" spans="1:2" ht="12.75">
      <c r="A12">
        <f ca="1" t="shared" si="0"/>
        <v>34</v>
      </c>
      <c r="B12" s="89" t="s">
        <v>164</v>
      </c>
    </row>
    <row r="13" spans="1:2" ht="12.75">
      <c r="A13">
        <f ca="1" t="shared" si="0"/>
        <v>25</v>
      </c>
      <c r="B13" s="89" t="s">
        <v>155</v>
      </c>
    </row>
    <row r="14" spans="1:2" ht="12.75">
      <c r="A14">
        <f ca="1" t="shared" si="0"/>
        <v>82</v>
      </c>
      <c r="B14" s="89" t="s">
        <v>212</v>
      </c>
    </row>
    <row r="15" spans="1:2" ht="12.75">
      <c r="A15">
        <f ca="1" t="shared" si="0"/>
        <v>19</v>
      </c>
      <c r="B15" s="89" t="s">
        <v>149</v>
      </c>
    </row>
    <row r="16" spans="1:2" ht="12.75">
      <c r="A16">
        <v>31</v>
      </c>
      <c r="B16" s="89" t="s">
        <v>161</v>
      </c>
    </row>
    <row r="18" spans="1:98" ht="12.75">
      <c r="A18" s="89" t="s">
        <v>133</v>
      </c>
      <c r="B18" s="89" t="s">
        <v>134</v>
      </c>
      <c r="C18" s="89" t="s">
        <v>1</v>
      </c>
      <c r="D18" s="89" t="s">
        <v>16</v>
      </c>
      <c r="E18" s="89" t="s">
        <v>135</v>
      </c>
      <c r="F18" s="89" t="s">
        <v>136</v>
      </c>
      <c r="G18" s="89" t="s">
        <v>137</v>
      </c>
      <c r="H18" s="89" t="s">
        <v>138</v>
      </c>
      <c r="I18" s="89" t="s">
        <v>139</v>
      </c>
      <c r="J18" s="89" t="s">
        <v>140</v>
      </c>
      <c r="K18" s="89" t="s">
        <v>141</v>
      </c>
      <c r="L18" s="89" t="s">
        <v>142</v>
      </c>
      <c r="M18" s="89" t="s">
        <v>143</v>
      </c>
      <c r="N18" s="89" t="s">
        <v>144</v>
      </c>
      <c r="O18" s="89" t="s">
        <v>145</v>
      </c>
      <c r="P18" s="89" t="s">
        <v>146</v>
      </c>
      <c r="Q18" s="89" t="s">
        <v>147</v>
      </c>
      <c r="R18" s="89" t="s">
        <v>148</v>
      </c>
      <c r="S18" s="89" t="s">
        <v>149</v>
      </c>
      <c r="T18" s="89" t="s">
        <v>150</v>
      </c>
      <c r="U18" s="89" t="s">
        <v>151</v>
      </c>
      <c r="V18" s="89" t="s">
        <v>152</v>
      </c>
      <c r="W18" s="89" t="s">
        <v>153</v>
      </c>
      <c r="X18" s="89" t="s">
        <v>154</v>
      </c>
      <c r="Y18" s="89" t="s">
        <v>155</v>
      </c>
      <c r="Z18" s="89" t="s">
        <v>156</v>
      </c>
      <c r="AA18" s="89" t="s">
        <v>157</v>
      </c>
      <c r="AB18" s="89" t="s">
        <v>158</v>
      </c>
      <c r="AC18" s="89" t="s">
        <v>159</v>
      </c>
      <c r="AD18" s="89" t="s">
        <v>160</v>
      </c>
      <c r="AE18" s="89" t="s">
        <v>161</v>
      </c>
      <c r="AF18" s="89" t="s">
        <v>162</v>
      </c>
      <c r="AG18" s="89" t="s">
        <v>163</v>
      </c>
      <c r="AH18" s="89" t="s">
        <v>164</v>
      </c>
      <c r="AI18" s="89" t="s">
        <v>165</v>
      </c>
      <c r="AJ18" s="89" t="s">
        <v>166</v>
      </c>
      <c r="AK18" s="89" t="s">
        <v>167</v>
      </c>
      <c r="AL18" s="89" t="s">
        <v>168</v>
      </c>
      <c r="AM18" s="89" t="s">
        <v>169</v>
      </c>
      <c r="AN18" s="89" t="s">
        <v>170</v>
      </c>
      <c r="AO18" s="89" t="s">
        <v>171</v>
      </c>
      <c r="AP18" s="89" t="s">
        <v>172</v>
      </c>
      <c r="AQ18" s="89" t="s">
        <v>173</v>
      </c>
      <c r="AR18" s="89" t="s">
        <v>174</v>
      </c>
      <c r="AS18" s="89" t="s">
        <v>175</v>
      </c>
      <c r="AT18" s="89" t="s">
        <v>176</v>
      </c>
      <c r="AU18" s="89" t="s">
        <v>177</v>
      </c>
      <c r="AV18" s="89" t="s">
        <v>178</v>
      </c>
      <c r="AW18" s="89" t="s">
        <v>179</v>
      </c>
      <c r="AX18" s="89" t="s">
        <v>180</v>
      </c>
      <c r="AY18" s="89" t="s">
        <v>181</v>
      </c>
      <c r="AZ18" s="89" t="s">
        <v>182</v>
      </c>
      <c r="BA18" s="89" t="s">
        <v>183</v>
      </c>
      <c r="BB18" s="89" t="s">
        <v>184</v>
      </c>
      <c r="BC18" s="89" t="s">
        <v>185</v>
      </c>
      <c r="BD18" s="89" t="s">
        <v>186</v>
      </c>
      <c r="BE18" s="89" t="s">
        <v>187</v>
      </c>
      <c r="BF18" s="89" t="s">
        <v>188</v>
      </c>
      <c r="BG18" s="89" t="s">
        <v>189</v>
      </c>
      <c r="BH18" s="89" t="s">
        <v>190</v>
      </c>
      <c r="BI18" s="89" t="s">
        <v>191</v>
      </c>
      <c r="BJ18" s="89" t="s">
        <v>192</v>
      </c>
      <c r="BK18" s="89" t="s">
        <v>193</v>
      </c>
      <c r="BL18" s="89" t="s">
        <v>194</v>
      </c>
      <c r="BM18" s="89" t="s">
        <v>195</v>
      </c>
      <c r="BN18" s="89" t="s">
        <v>196</v>
      </c>
      <c r="BO18" s="89" t="s">
        <v>197</v>
      </c>
      <c r="BP18" s="89" t="s">
        <v>198</v>
      </c>
      <c r="BQ18" s="89" t="s">
        <v>199</v>
      </c>
      <c r="BR18" s="89" t="s">
        <v>200</v>
      </c>
      <c r="BS18" s="89" t="s">
        <v>201</v>
      </c>
      <c r="BT18" s="89" t="s">
        <v>202</v>
      </c>
      <c r="BU18" s="89" t="s">
        <v>203</v>
      </c>
      <c r="BV18" s="89" t="s">
        <v>204</v>
      </c>
      <c r="BW18" s="89" t="s">
        <v>205</v>
      </c>
      <c r="BX18" s="89" t="s">
        <v>206</v>
      </c>
      <c r="BY18" s="89" t="s">
        <v>207</v>
      </c>
      <c r="BZ18" s="89" t="s">
        <v>208</v>
      </c>
      <c r="CA18" s="89" t="s">
        <v>209</v>
      </c>
      <c r="CB18" s="89" t="s">
        <v>210</v>
      </c>
      <c r="CC18" s="89" t="s">
        <v>211</v>
      </c>
      <c r="CD18" s="89" t="s">
        <v>212</v>
      </c>
      <c r="CE18" s="89" t="s">
        <v>213</v>
      </c>
      <c r="CF18" s="89" t="s">
        <v>214</v>
      </c>
      <c r="CG18" s="89" t="s">
        <v>215</v>
      </c>
      <c r="CH18" s="89" t="s">
        <v>216</v>
      </c>
      <c r="CI18" s="89" t="s">
        <v>217</v>
      </c>
      <c r="CJ18" s="89" t="s">
        <v>218</v>
      </c>
      <c r="CK18" s="89" t="s">
        <v>219</v>
      </c>
      <c r="CL18" s="89" t="s">
        <v>220</v>
      </c>
      <c r="CM18" s="89" t="s">
        <v>221</v>
      </c>
      <c r="CN18" s="89" t="s">
        <v>222</v>
      </c>
      <c r="CO18" s="89" t="s">
        <v>223</v>
      </c>
      <c r="CP18" s="89" t="s">
        <v>516</v>
      </c>
      <c r="CQ18" s="89" t="s">
        <v>517</v>
      </c>
      <c r="CR18" s="89" t="s">
        <v>518</v>
      </c>
      <c r="CS18" s="89" t="s">
        <v>519</v>
      </c>
      <c r="CT18" s="89" t="s">
        <v>520</v>
      </c>
    </row>
    <row r="19" spans="1:98" ht="12.75">
      <c r="A19">
        <v>41</v>
      </c>
      <c r="B19" t="s">
        <v>224</v>
      </c>
      <c r="C19" t="s">
        <v>102</v>
      </c>
      <c r="D19" t="s">
        <v>225</v>
      </c>
      <c r="E19">
        <v>1</v>
      </c>
      <c r="G19" t="s">
        <v>227</v>
      </c>
      <c r="H19">
        <v>3</v>
      </c>
      <c r="I19">
        <v>2004</v>
      </c>
      <c r="J19">
        <v>10</v>
      </c>
      <c r="K19">
        <v>12</v>
      </c>
      <c r="L19" t="b">
        <v>1</v>
      </c>
      <c r="M19">
        <v>2005</v>
      </c>
      <c r="N19">
        <v>3</v>
      </c>
      <c r="O19" s="99">
        <v>38673</v>
      </c>
      <c r="P19" s="99">
        <v>38674.54524305555</v>
      </c>
      <c r="Q19" s="128">
        <v>48.70000076293945</v>
      </c>
      <c r="R19" s="128">
        <v>18.100000381469727</v>
      </c>
      <c r="S19" s="128">
        <v>0.4399999976158142</v>
      </c>
      <c r="T19" s="128">
        <v>49.650001525878906</v>
      </c>
      <c r="U19" s="128">
        <v>35.5</v>
      </c>
      <c r="V19" s="128">
        <v>500.2829895019531</v>
      </c>
      <c r="W19">
        <v>1700</v>
      </c>
      <c r="X19">
        <v>4.5320000648498535</v>
      </c>
      <c r="Y19">
        <v>32.29999923706055</v>
      </c>
      <c r="Z19">
        <v>19</v>
      </c>
      <c r="AA19">
        <v>12</v>
      </c>
      <c r="AB19">
        <v>1.1209439039230347</v>
      </c>
      <c r="AC19">
        <v>4.53000020980835</v>
      </c>
      <c r="AD19">
        <v>2.690000057220459</v>
      </c>
      <c r="AE19">
        <v>10.98278522491455</v>
      </c>
      <c r="AF19">
        <v>9</v>
      </c>
      <c r="AG19">
        <v>0.9034907221794128</v>
      </c>
      <c r="AH19">
        <v>1.2000000476837158</v>
      </c>
      <c r="AI19">
        <v>15.206232070922852</v>
      </c>
      <c r="AJ19">
        <v>3.680000066757202</v>
      </c>
      <c r="AK19">
        <v>2.280487537384033</v>
      </c>
      <c r="AL19">
        <v>0</v>
      </c>
      <c r="AM19">
        <v>10.3</v>
      </c>
      <c r="AN19">
        <v>35</v>
      </c>
      <c r="AO19">
        <v>0.20000000298023224</v>
      </c>
      <c r="AP19">
        <v>0</v>
      </c>
      <c r="AQ19">
        <v>7.454712867736816</v>
      </c>
      <c r="AR19">
        <v>11.643407821655273</v>
      </c>
      <c r="AS19">
        <v>13.135022163391113</v>
      </c>
      <c r="AT19">
        <v>13.199999809265137</v>
      </c>
      <c r="AU19">
        <v>86.0999984741211</v>
      </c>
      <c r="AV19">
        <v>12.766146659851074</v>
      </c>
      <c r="AW19">
        <v>28</v>
      </c>
      <c r="AX19">
        <v>32</v>
      </c>
      <c r="AY19">
        <v>314000</v>
      </c>
      <c r="AZ19">
        <v>0</v>
      </c>
      <c r="BA19">
        <v>15</v>
      </c>
      <c r="BB19">
        <v>1</v>
      </c>
      <c r="BC19">
        <v>0</v>
      </c>
      <c r="BD19">
        <v>0</v>
      </c>
      <c r="BE19" t="s">
        <v>228</v>
      </c>
      <c r="BF19" t="s">
        <v>228</v>
      </c>
      <c r="BG19" s="99">
        <v>38674</v>
      </c>
      <c r="BH19">
        <v>0.007322888821363449</v>
      </c>
      <c r="BI19">
        <v>5.405122756958008</v>
      </c>
      <c r="BJ19">
        <v>0.02204567939043045</v>
      </c>
      <c r="BK19">
        <v>0.3146299123764038</v>
      </c>
      <c r="BL19">
        <v>2</v>
      </c>
      <c r="BM19" t="b">
        <v>1</v>
      </c>
      <c r="BN19">
        <v>1</v>
      </c>
      <c r="BO19">
        <v>18.58634376525879</v>
      </c>
      <c r="BP19">
        <v>16.799999237060547</v>
      </c>
      <c r="BQ19">
        <v>42.599998474121094</v>
      </c>
      <c r="BR19">
        <v>29.799999237060547</v>
      </c>
      <c r="BS19">
        <v>13.300000190734863</v>
      </c>
      <c r="BT19">
        <v>15.899999618530273</v>
      </c>
      <c r="BU19">
        <v>24.5</v>
      </c>
      <c r="BV19">
        <v>20.200000762939453</v>
      </c>
      <c r="BW19">
        <v>15.899999618530273</v>
      </c>
      <c r="BX19">
        <v>35</v>
      </c>
      <c r="BY19">
        <v>89.60395812988281</v>
      </c>
      <c r="BZ19">
        <v>80.75504302978516</v>
      </c>
      <c r="CA19">
        <v>8.443665504455566</v>
      </c>
      <c r="CB19">
        <v>16.559341430664062</v>
      </c>
      <c r="CC19" t="s">
        <v>230</v>
      </c>
      <c r="CD19" t="s">
        <v>235</v>
      </c>
      <c r="CE19">
        <v>524.7000122070312</v>
      </c>
      <c r="CG19">
        <v>0.9117948412895203</v>
      </c>
      <c r="CH19">
        <v>0.9637104272842407</v>
      </c>
      <c r="CI19">
        <v>2.7899999618530273</v>
      </c>
      <c r="CJ19" t="b">
        <v>1</v>
      </c>
      <c r="CK19" s="99">
        <v>38895</v>
      </c>
      <c r="CL19" t="s">
        <v>544</v>
      </c>
      <c r="CM19" t="b">
        <v>0</v>
      </c>
      <c r="CN19">
        <v>1</v>
      </c>
      <c r="CQ19" t="b">
        <v>0</v>
      </c>
      <c r="CR19" t="b">
        <v>0</v>
      </c>
      <c r="CS19" t="b">
        <v>0</v>
      </c>
      <c r="CT19">
        <v>0.30780673027038574</v>
      </c>
    </row>
    <row r="20" spans="1:98" ht="12.75">
      <c r="A20">
        <v>47</v>
      </c>
      <c r="B20" t="s">
        <v>232</v>
      </c>
      <c r="C20" t="s">
        <v>39</v>
      </c>
      <c r="D20" t="s">
        <v>233</v>
      </c>
      <c r="E20">
        <v>2</v>
      </c>
      <c r="G20" t="s">
        <v>234</v>
      </c>
      <c r="H20">
        <v>3</v>
      </c>
      <c r="I20">
        <v>2004</v>
      </c>
      <c r="J20">
        <v>10</v>
      </c>
      <c r="K20">
        <v>12</v>
      </c>
      <c r="L20" t="b">
        <v>1</v>
      </c>
      <c r="M20">
        <v>2005</v>
      </c>
      <c r="N20">
        <v>3</v>
      </c>
      <c r="O20" s="99">
        <v>38673</v>
      </c>
      <c r="P20" s="99">
        <v>38674.54524305555</v>
      </c>
      <c r="Q20" s="128">
        <v>25.280000686645508</v>
      </c>
      <c r="R20" s="128">
        <v>18.600000381469727</v>
      </c>
      <c r="S20" s="128">
        <v>0.3199999928474426</v>
      </c>
      <c r="T20" s="128">
        <v>28.84000015258789</v>
      </c>
      <c r="U20" s="128">
        <v>21.889999389648438</v>
      </c>
      <c r="V20" s="128">
        <v>6028</v>
      </c>
      <c r="W20">
        <v>684</v>
      </c>
      <c r="X20">
        <v>2.5399999618530273</v>
      </c>
      <c r="Y20">
        <v>15.399999618530273</v>
      </c>
      <c r="Z20">
        <v>20</v>
      </c>
      <c r="AA20">
        <v>12</v>
      </c>
      <c r="AB20">
        <v>0.8163264989852905</v>
      </c>
      <c r="AC20">
        <v>2.430000066757202</v>
      </c>
      <c r="AD20">
        <v>1.2799999713897705</v>
      </c>
      <c r="AE20">
        <v>12.300000190734863</v>
      </c>
      <c r="AF20">
        <v>6.5</v>
      </c>
      <c r="AG20">
        <v>1.2658227682113647</v>
      </c>
      <c r="AH20">
        <v>1.2000000476837158</v>
      </c>
      <c r="AI20">
        <v>0.8650223612785339</v>
      </c>
      <c r="AJ20">
        <v>1.9299999475479126</v>
      </c>
      <c r="AK20">
        <v>2.360323429107666</v>
      </c>
      <c r="AL20">
        <v>0</v>
      </c>
      <c r="AM20">
        <v>22</v>
      </c>
      <c r="AN20">
        <v>29</v>
      </c>
      <c r="AO20">
        <v>0.10000000149011612</v>
      </c>
      <c r="AP20">
        <v>0</v>
      </c>
      <c r="AQ20">
        <v>6.120426177978516</v>
      </c>
      <c r="AR20">
        <v>24.698516845703125</v>
      </c>
      <c r="AS20">
        <v>14.033655166625977</v>
      </c>
      <c r="AT20">
        <v>9.800000190734863</v>
      </c>
      <c r="AU20">
        <v>48.599998474121094</v>
      </c>
      <c r="AV20">
        <v>14.45508861541748</v>
      </c>
      <c r="AW20">
        <v>14.880000114440918</v>
      </c>
      <c r="AX20">
        <v>7</v>
      </c>
      <c r="AY20">
        <v>3591000</v>
      </c>
      <c r="AZ20">
        <v>0</v>
      </c>
      <c r="BA20">
        <v>15.5</v>
      </c>
      <c r="BB20">
        <v>1</v>
      </c>
      <c r="BC20">
        <v>0</v>
      </c>
      <c r="BD20">
        <v>0</v>
      </c>
      <c r="BE20" t="s">
        <v>228</v>
      </c>
      <c r="BF20" t="s">
        <v>228</v>
      </c>
      <c r="BG20" s="99">
        <v>38674</v>
      </c>
      <c r="BH20">
        <v>0.0027369752060621977</v>
      </c>
      <c r="BI20">
        <v>16.63210678100586</v>
      </c>
      <c r="BJ20">
        <v>0.004109557252377272</v>
      </c>
      <c r="BK20">
        <v>0.6903518438339233</v>
      </c>
      <c r="BL20">
        <v>2</v>
      </c>
      <c r="BM20" t="b">
        <v>1</v>
      </c>
      <c r="BN20">
        <v>1</v>
      </c>
      <c r="BO20">
        <v>9.760577201843262</v>
      </c>
      <c r="BP20">
        <v>13</v>
      </c>
      <c r="BQ20">
        <v>75.80000305175781</v>
      </c>
      <c r="BR20">
        <v>41.099998474121094</v>
      </c>
      <c r="BS20">
        <v>16.899999618530273</v>
      </c>
      <c r="BT20">
        <v>21</v>
      </c>
      <c r="BU20">
        <v>35.400001525878906</v>
      </c>
      <c r="BV20">
        <v>28.200000762939453</v>
      </c>
      <c r="BW20">
        <v>15.899999618530273</v>
      </c>
      <c r="BX20">
        <v>30.5</v>
      </c>
      <c r="BY20">
        <v>65.95744323730469</v>
      </c>
      <c r="BZ20">
        <v>58.696102142333984</v>
      </c>
      <c r="CA20">
        <v>9.603300094604492</v>
      </c>
      <c r="CB20">
        <v>19.64936637878418</v>
      </c>
      <c r="CC20" t="s">
        <v>230</v>
      </c>
      <c r="CD20" t="s">
        <v>235</v>
      </c>
      <c r="CE20">
        <v>6690</v>
      </c>
      <c r="CG20">
        <v>0.6423866748809814</v>
      </c>
      <c r="CH20">
        <v>0.0024606375955045223</v>
      </c>
      <c r="CI20">
        <v>1.5199999809265137</v>
      </c>
      <c r="CJ20" t="b">
        <v>1</v>
      </c>
      <c r="CK20" s="99">
        <v>38919</v>
      </c>
      <c r="CL20" t="s">
        <v>544</v>
      </c>
      <c r="CM20" t="b">
        <v>0</v>
      </c>
      <c r="CN20">
        <v>0</v>
      </c>
      <c r="CQ20" t="b">
        <v>0</v>
      </c>
      <c r="CR20" t="b">
        <v>0</v>
      </c>
      <c r="CS20" t="b">
        <v>0</v>
      </c>
      <c r="CT20">
        <v>0.2963855564594269</v>
      </c>
    </row>
    <row r="21" spans="1:98" ht="12.75">
      <c r="A21">
        <v>54</v>
      </c>
      <c r="B21" t="s">
        <v>236</v>
      </c>
      <c r="C21" t="s">
        <v>34</v>
      </c>
      <c r="D21" t="s">
        <v>237</v>
      </c>
      <c r="E21">
        <v>1</v>
      </c>
      <c r="G21" t="s">
        <v>234</v>
      </c>
      <c r="H21">
        <v>3</v>
      </c>
      <c r="I21">
        <v>2004</v>
      </c>
      <c r="J21">
        <v>10</v>
      </c>
      <c r="K21">
        <v>12</v>
      </c>
      <c r="L21" t="b">
        <v>1</v>
      </c>
      <c r="M21">
        <v>2005</v>
      </c>
      <c r="N21">
        <v>3</v>
      </c>
      <c r="O21" s="99">
        <v>38673</v>
      </c>
      <c r="P21" s="99">
        <v>38674.54524305555</v>
      </c>
      <c r="Q21" s="128">
        <v>13.989999771118164</v>
      </c>
      <c r="R21" s="128">
        <v>28</v>
      </c>
      <c r="S21" s="128">
        <v>0</v>
      </c>
      <c r="T21" s="128">
        <v>15.09000015258789</v>
      </c>
      <c r="U21" s="128">
        <v>11.100000381469727</v>
      </c>
      <c r="V21" s="128">
        <v>2390.69189453125</v>
      </c>
      <c r="W21">
        <v>127.53299713134766</v>
      </c>
      <c r="X21">
        <v>1.0199999809265137</v>
      </c>
      <c r="Y21">
        <v>8.5</v>
      </c>
      <c r="Z21">
        <v>28</v>
      </c>
      <c r="AA21">
        <v>17</v>
      </c>
      <c r="AB21">
        <v>0</v>
      </c>
      <c r="AC21">
        <v>0.949999988079071</v>
      </c>
      <c r="AD21">
        <v>0.5</v>
      </c>
      <c r="AE21">
        <v>13.652244567871094</v>
      </c>
      <c r="AF21">
        <v>12.5</v>
      </c>
      <c r="AG21">
        <v>0</v>
      </c>
      <c r="AH21">
        <v>0</v>
      </c>
      <c r="AI21">
        <v>-12.979385375976562</v>
      </c>
      <c r="AJ21">
        <v>0.7300000190734863</v>
      </c>
      <c r="AK21">
        <v>2.296903610229492</v>
      </c>
      <c r="AL21">
        <v>0</v>
      </c>
      <c r="AM21">
        <v>13.9</v>
      </c>
      <c r="AN21">
        <v>27</v>
      </c>
      <c r="AO21">
        <v>0</v>
      </c>
      <c r="AP21">
        <v>0</v>
      </c>
      <c r="AQ21">
        <v>16.53667640686035</v>
      </c>
      <c r="AR21">
        <v>6.296565055847168</v>
      </c>
      <c r="AS21">
        <v>9.255605697631836</v>
      </c>
      <c r="AT21">
        <v>0</v>
      </c>
      <c r="AU21">
        <v>26.600000381469727</v>
      </c>
      <c r="AV21">
        <v>13.713698387145996</v>
      </c>
      <c r="AW21">
        <v>5.980000019073486</v>
      </c>
      <c r="AX21">
        <v>15</v>
      </c>
      <c r="AY21">
        <v>1598000</v>
      </c>
      <c r="AZ21">
        <v>0</v>
      </c>
      <c r="BA21">
        <v>18</v>
      </c>
      <c r="BB21">
        <v>1</v>
      </c>
      <c r="BC21">
        <v>0</v>
      </c>
      <c r="BD21">
        <v>0</v>
      </c>
      <c r="BE21" t="s">
        <v>228</v>
      </c>
      <c r="BF21" t="s">
        <v>229</v>
      </c>
      <c r="BG21" s="99">
        <v>38674</v>
      </c>
      <c r="BH21">
        <v>0.009999999776482582</v>
      </c>
      <c r="BI21">
        <v>23.199378967285156</v>
      </c>
      <c r="BJ21">
        <v>0.017016775906085968</v>
      </c>
      <c r="BK21">
        <v>0.6895020604133606</v>
      </c>
      <c r="BL21">
        <v>2</v>
      </c>
      <c r="BM21" t="b">
        <v>1</v>
      </c>
      <c r="BN21">
        <v>1</v>
      </c>
      <c r="BO21">
        <v>3.7304515838623047</v>
      </c>
      <c r="BP21">
        <v>3.700000047683716</v>
      </c>
      <c r="BQ21">
        <v>104.9000015258789</v>
      </c>
      <c r="BR21">
        <v>58.79999923706055</v>
      </c>
      <c r="BS21">
        <v>24</v>
      </c>
      <c r="BT21">
        <v>24.100000381469727</v>
      </c>
      <c r="BU21">
        <v>50.20000076293945</v>
      </c>
      <c r="BV21">
        <v>37.20000076293945</v>
      </c>
      <c r="BW21">
        <v>0</v>
      </c>
      <c r="BX21">
        <v>27</v>
      </c>
      <c r="BY21">
        <v>75.26881408691406</v>
      </c>
      <c r="BZ21">
        <v>66.18000030517578</v>
      </c>
      <c r="CA21">
        <v>8.847306251525879</v>
      </c>
      <c r="CB21">
        <v>18.027164459228516</v>
      </c>
      <c r="CC21" t="s">
        <v>230</v>
      </c>
      <c r="CD21" t="s">
        <v>252</v>
      </c>
      <c r="CE21">
        <v>2210</v>
      </c>
      <c r="CG21">
        <v>0.7182461619377136</v>
      </c>
      <c r="CH21">
        <v>0.04955006763339043</v>
      </c>
      <c r="CI21">
        <v>0.6100000143051147</v>
      </c>
      <c r="CJ21" t="b">
        <v>1</v>
      </c>
      <c r="CK21" s="99">
        <v>39026</v>
      </c>
      <c r="CL21" t="s">
        <v>503</v>
      </c>
      <c r="CM21" t="b">
        <v>0</v>
      </c>
      <c r="CN21">
        <v>0</v>
      </c>
      <c r="CQ21" t="b">
        <v>0</v>
      </c>
      <c r="CR21" t="b">
        <v>0</v>
      </c>
      <c r="CS21" t="b">
        <v>0</v>
      </c>
      <c r="CT21">
        <v>0.2966850697994232</v>
      </c>
    </row>
    <row r="22" spans="1:98" ht="12.75">
      <c r="A22">
        <v>64</v>
      </c>
      <c r="B22" t="s">
        <v>240</v>
      </c>
      <c r="C22" t="s">
        <v>38</v>
      </c>
      <c r="D22" t="s">
        <v>241</v>
      </c>
      <c r="E22">
        <v>1</v>
      </c>
      <c r="G22" t="s">
        <v>242</v>
      </c>
      <c r="H22">
        <v>3</v>
      </c>
      <c r="I22">
        <v>2004</v>
      </c>
      <c r="J22">
        <v>10</v>
      </c>
      <c r="K22">
        <v>1</v>
      </c>
      <c r="L22" t="b">
        <v>0</v>
      </c>
      <c r="M22">
        <v>2005</v>
      </c>
      <c r="N22">
        <v>3</v>
      </c>
      <c r="O22" s="99">
        <v>38673</v>
      </c>
      <c r="P22" s="99">
        <v>38674.54524305555</v>
      </c>
      <c r="Q22" s="128">
        <v>42.540000915527344</v>
      </c>
      <c r="R22" s="128">
        <v>16.299999237060547</v>
      </c>
      <c r="S22" s="128">
        <v>0.4000000059604645</v>
      </c>
      <c r="T22" s="128">
        <v>43.97999954223633</v>
      </c>
      <c r="U22" s="128">
        <v>34.560001373291016</v>
      </c>
      <c r="V22" s="128">
        <v>2143</v>
      </c>
      <c r="W22">
        <v>2661</v>
      </c>
      <c r="X22">
        <v>4.364999771118164</v>
      </c>
      <c r="Y22">
        <v>29.899999618530273</v>
      </c>
      <c r="Z22">
        <v>18</v>
      </c>
      <c r="AA22">
        <v>12</v>
      </c>
      <c r="AB22">
        <v>1.2871285676956177</v>
      </c>
      <c r="AC22">
        <v>4</v>
      </c>
      <c r="AD22">
        <v>2.490000009536743</v>
      </c>
      <c r="AE22">
        <v>8.899999618530273</v>
      </c>
      <c r="AF22">
        <v>8.300000190734863</v>
      </c>
      <c r="AG22">
        <v>0.9402914643287659</v>
      </c>
      <c r="AH22">
        <v>1.100000023841858</v>
      </c>
      <c r="AI22">
        <v>23.459636688232422</v>
      </c>
      <c r="AJ22">
        <v>3.369999885559082</v>
      </c>
      <c r="AK22">
        <v>2.330695867538452</v>
      </c>
      <c r="AL22">
        <v>0</v>
      </c>
      <c r="AM22">
        <v>10.5</v>
      </c>
      <c r="AN22">
        <v>37</v>
      </c>
      <c r="AO22">
        <v>0.20000000298023224</v>
      </c>
      <c r="AP22">
        <v>0</v>
      </c>
      <c r="AQ22">
        <v>18.970945358276367</v>
      </c>
      <c r="AR22">
        <v>10.004706382751465</v>
      </c>
      <c r="AS22">
        <v>18.294551849365234</v>
      </c>
      <c r="AT22">
        <v>12.800000190734863</v>
      </c>
      <c r="AU22">
        <v>72</v>
      </c>
      <c r="AV22">
        <v>11.809306144714355</v>
      </c>
      <c r="AW22">
        <v>20.18000030517578</v>
      </c>
      <c r="AX22">
        <v>18</v>
      </c>
      <c r="AY22">
        <v>1387000</v>
      </c>
      <c r="AZ22">
        <v>0</v>
      </c>
      <c r="BA22">
        <v>13.5</v>
      </c>
      <c r="BB22">
        <v>1</v>
      </c>
      <c r="BC22">
        <v>0</v>
      </c>
      <c r="BD22">
        <v>0</v>
      </c>
      <c r="BE22" t="s">
        <v>228</v>
      </c>
      <c r="BF22" t="s">
        <v>228</v>
      </c>
      <c r="BG22" s="99">
        <v>38674</v>
      </c>
      <c r="BH22">
        <v>0.0012251146836206317</v>
      </c>
      <c r="BI22">
        <v>6.180105686187744</v>
      </c>
      <c r="BJ22">
        <v>0.005747077986598015</v>
      </c>
      <c r="BK22">
        <v>0.3949369192123413</v>
      </c>
      <c r="BL22">
        <v>2</v>
      </c>
      <c r="BM22" t="b">
        <v>1</v>
      </c>
      <c r="BN22">
        <v>1</v>
      </c>
      <c r="BO22">
        <v>16.976423263549805</v>
      </c>
      <c r="BP22">
        <v>20.100000381469727</v>
      </c>
      <c r="BQ22">
        <v>70</v>
      </c>
      <c r="BR22">
        <v>41</v>
      </c>
      <c r="BS22">
        <v>10.699999809265137</v>
      </c>
      <c r="BT22">
        <v>15.300000190734863</v>
      </c>
      <c r="BU22">
        <v>28.600000381469727</v>
      </c>
      <c r="BV22">
        <v>22</v>
      </c>
      <c r="BW22">
        <v>13.800000190734863</v>
      </c>
      <c r="BX22">
        <v>37</v>
      </c>
      <c r="BY22">
        <v>74.09090423583984</v>
      </c>
      <c r="BZ22">
        <v>68.03093719482422</v>
      </c>
      <c r="CA22">
        <v>7.973380088806152</v>
      </c>
      <c r="CB22">
        <v>14.950494766235352</v>
      </c>
      <c r="CC22" t="s">
        <v>230</v>
      </c>
      <c r="CD22" t="s">
        <v>231</v>
      </c>
      <c r="CE22">
        <v>2273</v>
      </c>
      <c r="CG22">
        <v>0.974388837814331</v>
      </c>
      <c r="CH22">
        <v>0.9865723252296448</v>
      </c>
      <c r="CI22">
        <v>2.880000114440918</v>
      </c>
      <c r="CJ22" t="b">
        <v>1</v>
      </c>
      <c r="CK22" s="99">
        <v>39007</v>
      </c>
      <c r="CL22" t="s">
        <v>503</v>
      </c>
      <c r="CM22" t="b">
        <v>0</v>
      </c>
      <c r="CN22">
        <v>0</v>
      </c>
      <c r="CQ22" t="b">
        <v>0</v>
      </c>
      <c r="CR22" t="b">
        <v>0</v>
      </c>
      <c r="CS22" t="b">
        <v>0</v>
      </c>
      <c r="CT22">
        <v>0.2812351882457733</v>
      </c>
    </row>
    <row r="23" spans="1:98" ht="12.75">
      <c r="A23">
        <v>65</v>
      </c>
      <c r="B23" t="s">
        <v>244</v>
      </c>
      <c r="C23" t="s">
        <v>121</v>
      </c>
      <c r="D23" t="s">
        <v>245</v>
      </c>
      <c r="E23">
        <v>1</v>
      </c>
      <c r="G23" t="s">
        <v>246</v>
      </c>
      <c r="H23">
        <v>3</v>
      </c>
      <c r="I23">
        <v>2004</v>
      </c>
      <c r="J23">
        <v>8</v>
      </c>
      <c r="K23">
        <v>12</v>
      </c>
      <c r="L23" t="b">
        <v>1</v>
      </c>
      <c r="M23">
        <v>2005</v>
      </c>
      <c r="N23">
        <v>3</v>
      </c>
      <c r="O23" s="99">
        <v>38673</v>
      </c>
      <c r="P23" s="99">
        <v>38674.54525462963</v>
      </c>
      <c r="Q23" s="128">
        <v>46.97999954223633</v>
      </c>
      <c r="R23" s="128">
        <v>23.799999237060547</v>
      </c>
      <c r="S23" s="128">
        <v>0</v>
      </c>
      <c r="T23" s="128">
        <v>47.47999954223633</v>
      </c>
      <c r="U23" s="128">
        <v>32.83000183105469</v>
      </c>
      <c r="V23" s="128">
        <v>68.33399963378906</v>
      </c>
      <c r="W23">
        <v>603.2930297851562</v>
      </c>
      <c r="X23">
        <v>3.502000093460083</v>
      </c>
      <c r="Y23">
        <v>24.299999237060547</v>
      </c>
      <c r="Z23">
        <v>25</v>
      </c>
      <c r="AA23">
        <v>13</v>
      </c>
      <c r="AB23">
        <v>0</v>
      </c>
      <c r="AC23">
        <v>3.380000114440918</v>
      </c>
      <c r="AD23">
        <v>1.8700000047683716</v>
      </c>
      <c r="AE23">
        <v>11.399999618530273</v>
      </c>
      <c r="AF23">
        <v>11.399999618530273</v>
      </c>
      <c r="AG23">
        <v>0</v>
      </c>
      <c r="AH23">
        <v>0</v>
      </c>
      <c r="AI23">
        <v>25.339466094970703</v>
      </c>
      <c r="AJ23">
        <v>2.7200000286102295</v>
      </c>
      <c r="AK23">
        <v>1.6543209552764893</v>
      </c>
      <c r="AL23">
        <v>0</v>
      </c>
      <c r="AM23">
        <v>15.6</v>
      </c>
      <c r="AN23">
        <v>37.5</v>
      </c>
      <c r="AO23">
        <v>0</v>
      </c>
      <c r="AP23">
        <v>0</v>
      </c>
      <c r="AQ23">
        <v>40.21131896972656</v>
      </c>
      <c r="AR23">
        <v>18.33169937133789</v>
      </c>
      <c r="AS23">
        <v>16.776212692260742</v>
      </c>
      <c r="AT23">
        <v>0</v>
      </c>
      <c r="AU23">
        <v>84.5</v>
      </c>
      <c r="AV23">
        <v>12.457582473754883</v>
      </c>
      <c r="AW23">
        <v>18.5</v>
      </c>
      <c r="AX23">
        <v>27</v>
      </c>
      <c r="AY23">
        <v>49500</v>
      </c>
      <c r="AZ23">
        <v>0</v>
      </c>
      <c r="BA23">
        <v>15</v>
      </c>
      <c r="BB23">
        <v>1</v>
      </c>
      <c r="BC23">
        <v>0</v>
      </c>
      <c r="BD23">
        <v>0</v>
      </c>
      <c r="BE23" t="s">
        <v>229</v>
      </c>
      <c r="BF23" t="s">
        <v>228</v>
      </c>
      <c r="BG23" s="99">
        <v>38674</v>
      </c>
      <c r="BH23">
        <v>0.06179758533835411</v>
      </c>
      <c r="BI23">
        <v>11.602558135986328</v>
      </c>
      <c r="BJ23">
        <v>0.1846739500761032</v>
      </c>
      <c r="BK23">
        <v>0.651918888092041</v>
      </c>
      <c r="BL23">
        <v>2</v>
      </c>
      <c r="BM23" t="b">
        <v>1</v>
      </c>
      <c r="BN23">
        <v>1</v>
      </c>
      <c r="BO23">
        <v>13.776555061340332</v>
      </c>
      <c r="BP23">
        <v>9.699999809265137</v>
      </c>
      <c r="BQ23">
        <v>36.20000076293945</v>
      </c>
      <c r="BR23">
        <v>22.299999237060547</v>
      </c>
      <c r="BS23">
        <v>11.100000381469727</v>
      </c>
      <c r="BT23">
        <v>13.899999618530273</v>
      </c>
      <c r="BU23">
        <v>20.899999618530273</v>
      </c>
      <c r="BV23">
        <v>17.399999618530273</v>
      </c>
      <c r="BW23">
        <v>0</v>
      </c>
      <c r="BX23">
        <v>38</v>
      </c>
      <c r="BY23">
        <v>136.78160095214844</v>
      </c>
      <c r="BZ23">
        <v>123.03038024902344</v>
      </c>
      <c r="CA23">
        <v>6.451420307159424</v>
      </c>
      <c r="CB23">
        <v>15.972753524780273</v>
      </c>
      <c r="CC23" t="s">
        <v>230</v>
      </c>
      <c r="CE23">
        <v>75</v>
      </c>
      <c r="CG23">
        <v>0.8761856555938721</v>
      </c>
      <c r="CH23">
        <v>0.9571003317832947</v>
      </c>
      <c r="CI23">
        <v>2.1700000762939453</v>
      </c>
      <c r="CJ23" t="b">
        <v>1</v>
      </c>
      <c r="CK23" s="99">
        <v>38568</v>
      </c>
      <c r="CL23" t="s">
        <v>544</v>
      </c>
      <c r="CM23" t="b">
        <v>0</v>
      </c>
      <c r="CN23">
        <v>0</v>
      </c>
      <c r="CQ23" t="b">
        <v>0</v>
      </c>
      <c r="CR23" t="b">
        <v>0</v>
      </c>
      <c r="CS23" t="b">
        <v>0</v>
      </c>
      <c r="CT23">
        <v>0.3770764172077179</v>
      </c>
    </row>
    <row r="24" spans="1:98" ht="12.75">
      <c r="A24">
        <v>66</v>
      </c>
      <c r="B24" t="s">
        <v>247</v>
      </c>
      <c r="C24" t="s">
        <v>36</v>
      </c>
      <c r="D24" t="s">
        <v>248</v>
      </c>
      <c r="E24">
        <v>2</v>
      </c>
      <c r="G24" t="s">
        <v>246</v>
      </c>
      <c r="H24">
        <v>3</v>
      </c>
      <c r="I24">
        <v>2004</v>
      </c>
      <c r="J24">
        <v>10</v>
      </c>
      <c r="K24">
        <v>12</v>
      </c>
      <c r="L24" t="b">
        <v>1</v>
      </c>
      <c r="M24">
        <v>2005</v>
      </c>
      <c r="N24">
        <v>3</v>
      </c>
      <c r="O24" s="99">
        <v>38673</v>
      </c>
      <c r="P24" s="99">
        <v>38674.54524305555</v>
      </c>
      <c r="Q24" s="128">
        <v>18.200000762939453</v>
      </c>
      <c r="R24" s="128">
        <v>25.799999237060547</v>
      </c>
      <c r="S24" s="128">
        <v>0.36000001430511475</v>
      </c>
      <c r="T24" s="128">
        <v>20.31999969482422</v>
      </c>
      <c r="U24" s="128">
        <v>15.380000114440918</v>
      </c>
      <c r="V24" s="128">
        <v>155.3769989013672</v>
      </c>
      <c r="W24">
        <v>0</v>
      </c>
      <c r="X24">
        <v>1.2230000495910645</v>
      </c>
      <c r="Y24">
        <v>11.199999809265137</v>
      </c>
      <c r="Z24">
        <v>25</v>
      </c>
      <c r="AA24">
        <v>16</v>
      </c>
      <c r="AB24">
        <v>2.0529801845550537</v>
      </c>
      <c r="AC24">
        <v>1.2999999523162842</v>
      </c>
      <c r="AD24">
        <v>0.6899999976158142</v>
      </c>
      <c r="AE24">
        <v>13</v>
      </c>
      <c r="AF24">
        <v>14</v>
      </c>
      <c r="AG24">
        <v>1.9780220985412598</v>
      </c>
      <c r="AH24">
        <v>1.5</v>
      </c>
      <c r="AI24">
        <v>19.665390014648438</v>
      </c>
      <c r="AJ24">
        <v>1.0199999809265137</v>
      </c>
      <c r="AK24">
        <v>2.0428566932678223</v>
      </c>
      <c r="AL24">
        <v>0</v>
      </c>
      <c r="AM24">
        <v>31.5</v>
      </c>
      <c r="AN24">
        <v>32.5</v>
      </c>
      <c r="AO24">
        <v>0</v>
      </c>
      <c r="AP24">
        <v>0</v>
      </c>
      <c r="AQ24">
        <v>17.442874908447266</v>
      </c>
      <c r="AR24">
        <v>32.98527145385742</v>
      </c>
      <c r="AS24">
        <v>15.017680168151855</v>
      </c>
      <c r="AT24">
        <v>0</v>
      </c>
      <c r="AU24">
        <v>32.5</v>
      </c>
      <c r="AV24">
        <v>12.295510292053223</v>
      </c>
      <c r="AW24">
        <v>11.949999809265137</v>
      </c>
      <c r="AX24">
        <v>18</v>
      </c>
      <c r="AY24">
        <v>92000</v>
      </c>
      <c r="AZ24">
        <v>0</v>
      </c>
      <c r="BA24">
        <v>15</v>
      </c>
      <c r="BB24">
        <v>1</v>
      </c>
      <c r="BC24">
        <v>0</v>
      </c>
      <c r="BD24">
        <v>0</v>
      </c>
      <c r="BE24" t="s">
        <v>243</v>
      </c>
      <c r="BF24" t="s">
        <v>229</v>
      </c>
      <c r="BG24" s="99">
        <v>38674</v>
      </c>
      <c r="BH24">
        <v>0.11251292377710342</v>
      </c>
      <c r="BI24">
        <v>10.158035278320312</v>
      </c>
      <c r="BJ24">
        <v>0.17206203937530518</v>
      </c>
      <c r="BK24">
        <v>0.39669156074523926</v>
      </c>
      <c r="BL24">
        <v>2</v>
      </c>
      <c r="BM24" t="b">
        <v>1</v>
      </c>
      <c r="BN24">
        <v>1</v>
      </c>
      <c r="BO24">
        <v>5.1625075340271</v>
      </c>
      <c r="BP24">
        <v>8.100000381469727</v>
      </c>
      <c r="BQ24">
        <v>23.5</v>
      </c>
      <c r="BR24">
        <v>42.79999923706055</v>
      </c>
      <c r="BS24">
        <v>17.399999618530273</v>
      </c>
      <c r="BT24">
        <v>19.700000762939453</v>
      </c>
      <c r="BU24">
        <v>35.599998474121094</v>
      </c>
      <c r="BV24">
        <v>27.600000381469727</v>
      </c>
      <c r="BW24">
        <v>27</v>
      </c>
      <c r="BX24">
        <v>32.5</v>
      </c>
      <c r="BY24">
        <v>93.47825622558594</v>
      </c>
      <c r="BZ24">
        <v>82.77415466308594</v>
      </c>
      <c r="CA24">
        <v>7.9257707595825195</v>
      </c>
      <c r="CB24">
        <v>17.214284896850586</v>
      </c>
      <c r="CC24" t="s">
        <v>230</v>
      </c>
      <c r="CD24" t="s">
        <v>238</v>
      </c>
      <c r="CE24">
        <v>152</v>
      </c>
      <c r="CG24">
        <v>0.9792155623435974</v>
      </c>
      <c r="CH24">
        <v>0.9282218813896179</v>
      </c>
      <c r="CI24">
        <v>0.7699999809265137</v>
      </c>
      <c r="CJ24" t="b">
        <v>1</v>
      </c>
      <c r="CK24" s="99">
        <v>39014</v>
      </c>
      <c r="CL24" t="s">
        <v>503</v>
      </c>
      <c r="CM24" t="b">
        <v>0</v>
      </c>
      <c r="CN24">
        <v>0</v>
      </c>
      <c r="CQ24" t="b">
        <v>0</v>
      </c>
      <c r="CR24" t="b">
        <v>0</v>
      </c>
      <c r="CS24" t="b">
        <v>1</v>
      </c>
      <c r="CT24">
        <v>0.32300469279289246</v>
      </c>
    </row>
    <row r="25" spans="1:98" ht="12.75">
      <c r="A25">
        <v>71</v>
      </c>
      <c r="B25" t="s">
        <v>249</v>
      </c>
      <c r="C25" t="s">
        <v>29</v>
      </c>
      <c r="D25" t="s">
        <v>250</v>
      </c>
      <c r="E25">
        <v>2</v>
      </c>
      <c r="F25" t="s">
        <v>251</v>
      </c>
      <c r="G25" t="s">
        <v>234</v>
      </c>
      <c r="H25">
        <v>3</v>
      </c>
      <c r="I25">
        <v>2005</v>
      </c>
      <c r="J25">
        <v>10</v>
      </c>
      <c r="K25">
        <v>10</v>
      </c>
      <c r="L25" t="b">
        <v>1</v>
      </c>
      <c r="M25">
        <v>2005</v>
      </c>
      <c r="N25">
        <v>4</v>
      </c>
      <c r="O25" s="99">
        <v>38673</v>
      </c>
      <c r="P25" s="99">
        <v>38674.54524305555</v>
      </c>
      <c r="Q25" s="128">
        <v>17.239999771118164</v>
      </c>
      <c r="R25" s="128">
        <v>25.700000762939453</v>
      </c>
      <c r="S25" s="128">
        <v>0.11999999731779099</v>
      </c>
      <c r="T25" s="128">
        <v>18.600000381469727</v>
      </c>
      <c r="U25" s="128">
        <v>14.329999923706055</v>
      </c>
      <c r="V25" s="128">
        <v>1622.489990234375</v>
      </c>
      <c r="W25">
        <v>414.9540100097656</v>
      </c>
      <c r="X25">
        <v>1.121000051498413</v>
      </c>
      <c r="Y25">
        <v>7.800000190734863</v>
      </c>
      <c r="Z25">
        <v>20</v>
      </c>
      <c r="AA25">
        <v>10</v>
      </c>
      <c r="AB25">
        <v>0.4195803999900818</v>
      </c>
      <c r="AC25">
        <v>1.1799999475479126</v>
      </c>
      <c r="AD25">
        <v>0.7799999713897705</v>
      </c>
      <c r="AE25">
        <v>12</v>
      </c>
      <c r="AF25">
        <v>10</v>
      </c>
      <c r="AG25">
        <v>0.6960557103157043</v>
      </c>
      <c r="AH25">
        <v>0.5</v>
      </c>
      <c r="AI25">
        <v>2.3742473125457764</v>
      </c>
      <c r="AJ25">
        <v>0.9399999976158142</v>
      </c>
      <c r="AK25">
        <v>0.673728883266449</v>
      </c>
      <c r="AL25">
        <v>0</v>
      </c>
      <c r="AM25">
        <v>21.7</v>
      </c>
      <c r="AN25">
        <v>30</v>
      </c>
      <c r="AO25">
        <v>0</v>
      </c>
      <c r="AP25">
        <v>0</v>
      </c>
      <c r="AQ25">
        <v>6.126393795013428</v>
      </c>
      <c r="AR25">
        <v>16.27971076965332</v>
      </c>
      <c r="AS25">
        <v>8.55317211151123</v>
      </c>
      <c r="AT25">
        <v>0</v>
      </c>
      <c r="AU25">
        <v>23.600000381469727</v>
      </c>
      <c r="AV25">
        <v>6.48169469833374</v>
      </c>
      <c r="AW25">
        <v>14.329999923706055</v>
      </c>
      <c r="AX25">
        <v>1</v>
      </c>
      <c r="AY25">
        <v>1112000</v>
      </c>
      <c r="AZ25">
        <v>0</v>
      </c>
      <c r="BA25">
        <v>15</v>
      </c>
      <c r="BB25">
        <v>1</v>
      </c>
      <c r="BC25">
        <v>0</v>
      </c>
      <c r="BD25">
        <v>0</v>
      </c>
      <c r="BE25" t="s">
        <v>228</v>
      </c>
      <c r="BF25" t="s">
        <v>301</v>
      </c>
      <c r="BG25" s="99">
        <v>38674</v>
      </c>
      <c r="BH25">
        <v>0.008644278161227703</v>
      </c>
      <c r="BI25">
        <v>13.457475662231445</v>
      </c>
      <c r="BJ25">
        <v>0.01668918877840042</v>
      </c>
      <c r="BK25">
        <v>0.5599520206451416</v>
      </c>
      <c r="BL25">
        <v>2</v>
      </c>
      <c r="BM25" t="b">
        <v>1</v>
      </c>
      <c r="BN25">
        <v>1</v>
      </c>
      <c r="BO25">
        <v>4.767176628112793</v>
      </c>
      <c r="BP25">
        <v>10.300000190734863</v>
      </c>
      <c r="BQ25">
        <v>29.600000381469727</v>
      </c>
      <c r="BR25">
        <v>30.100000381469727</v>
      </c>
      <c r="BS25">
        <v>17.899999618530273</v>
      </c>
      <c r="BT25">
        <v>21.100000381469727</v>
      </c>
      <c r="BU25">
        <v>29</v>
      </c>
      <c r="BV25">
        <v>25.100000381469727</v>
      </c>
      <c r="BW25">
        <v>9</v>
      </c>
      <c r="BX25">
        <v>30</v>
      </c>
      <c r="BY25">
        <v>102.39044189453125</v>
      </c>
      <c r="BZ25">
        <v>91.53152465820312</v>
      </c>
      <c r="CA25">
        <v>0.5280367732048035</v>
      </c>
      <c r="CB25">
        <v>7.878191947937012</v>
      </c>
      <c r="CC25" t="s">
        <v>230</v>
      </c>
      <c r="CD25" t="s">
        <v>303</v>
      </c>
      <c r="CE25">
        <v>1632.5999755859375</v>
      </c>
      <c r="CG25">
        <v>0.31842535734176636</v>
      </c>
      <c r="CH25">
        <v>0.011202024295926094</v>
      </c>
      <c r="CI25">
        <v>0.7900000214576721</v>
      </c>
      <c r="CJ25" t="b">
        <v>1</v>
      </c>
      <c r="CK25" s="99">
        <v>39035</v>
      </c>
      <c r="CL25" t="s">
        <v>503</v>
      </c>
      <c r="CM25" t="b">
        <v>0</v>
      </c>
      <c r="CN25">
        <v>0</v>
      </c>
      <c r="CQ25" t="b">
        <v>0</v>
      </c>
      <c r="CR25" t="b">
        <v>1</v>
      </c>
      <c r="CS25" t="b">
        <v>1</v>
      </c>
      <c r="CT25">
        <v>0.6411392688751221</v>
      </c>
    </row>
    <row r="26" spans="1:98" ht="12.75">
      <c r="A26">
        <v>75</v>
      </c>
      <c r="B26" t="s">
        <v>253</v>
      </c>
      <c r="C26" t="s">
        <v>45</v>
      </c>
      <c r="D26" t="s">
        <v>239</v>
      </c>
      <c r="E26">
        <v>2</v>
      </c>
      <c r="G26" t="s">
        <v>234</v>
      </c>
      <c r="H26">
        <v>3</v>
      </c>
      <c r="I26">
        <v>2005</v>
      </c>
      <c r="J26">
        <v>10</v>
      </c>
      <c r="K26">
        <v>9</v>
      </c>
      <c r="L26" t="b">
        <v>1</v>
      </c>
      <c r="M26">
        <v>2005</v>
      </c>
      <c r="N26">
        <v>4</v>
      </c>
      <c r="O26" s="99">
        <v>38673</v>
      </c>
      <c r="P26" s="99">
        <v>38674.54525462963</v>
      </c>
      <c r="Q26" s="128">
        <v>46.04999923706055</v>
      </c>
      <c r="R26" s="128">
        <v>36.5</v>
      </c>
      <c r="S26" s="128">
        <v>0.36000001430511475</v>
      </c>
      <c r="T26" s="128">
        <v>46.279998779296875</v>
      </c>
      <c r="U26" s="128">
        <v>32.08000183105469</v>
      </c>
      <c r="V26" s="128">
        <v>1640</v>
      </c>
      <c r="W26">
        <v>2</v>
      </c>
      <c r="X26">
        <v>2.4200000762939453</v>
      </c>
      <c r="Y26">
        <v>21.399999618530273</v>
      </c>
      <c r="Z26">
        <v>25</v>
      </c>
      <c r="AA26">
        <v>17</v>
      </c>
      <c r="AB26">
        <v>0.9968847632408142</v>
      </c>
      <c r="AC26">
        <v>2.3399999141693115</v>
      </c>
      <c r="AD26">
        <v>1.2599999904632568</v>
      </c>
      <c r="AE26">
        <v>13.143780708312988</v>
      </c>
      <c r="AF26">
        <v>13.210430145263672</v>
      </c>
      <c r="AG26">
        <v>0.7817589640617371</v>
      </c>
      <c r="AH26">
        <v>0.800000011920929</v>
      </c>
      <c r="AI26">
        <v>41.15721893310547</v>
      </c>
      <c r="AJ26">
        <v>1.8200000524520874</v>
      </c>
      <c r="AK26">
        <v>0.5050710439682007</v>
      </c>
      <c r="AL26">
        <v>0</v>
      </c>
      <c r="AM26">
        <v>19</v>
      </c>
      <c r="AN26">
        <v>22</v>
      </c>
      <c r="AO26">
        <v>0</v>
      </c>
      <c r="AP26">
        <v>0</v>
      </c>
      <c r="AQ26">
        <v>15.159991264343262</v>
      </c>
      <c r="AR26">
        <v>32.001075744628906</v>
      </c>
      <c r="AS26">
        <v>13.604915618896484</v>
      </c>
      <c r="AT26">
        <v>15.800000190734863</v>
      </c>
      <c r="AU26">
        <v>58.5</v>
      </c>
      <c r="AV26">
        <v>5.53435754776001</v>
      </c>
      <c r="AW26">
        <v>20.5</v>
      </c>
      <c r="AX26">
        <v>9</v>
      </c>
      <c r="AY26">
        <v>271000</v>
      </c>
      <c r="AZ26">
        <v>0</v>
      </c>
      <c r="BA26">
        <v>20</v>
      </c>
      <c r="BB26">
        <v>1</v>
      </c>
      <c r="BC26">
        <v>0</v>
      </c>
      <c r="BD26">
        <v>0</v>
      </c>
      <c r="BE26" t="s">
        <v>228</v>
      </c>
      <c r="BF26" t="s">
        <v>228</v>
      </c>
      <c r="BG26" s="99">
        <v>38674</v>
      </c>
      <c r="BH26">
        <v>0.011247963644564152</v>
      </c>
      <c r="BI26">
        <v>26.846553802490234</v>
      </c>
      <c r="BJ26">
        <v>0.026149416342377663</v>
      </c>
      <c r="BK26">
        <v>0.8754057884216309</v>
      </c>
      <c r="BL26">
        <v>2</v>
      </c>
      <c r="BM26" t="b">
        <v>1</v>
      </c>
      <c r="BN26">
        <v>1</v>
      </c>
      <c r="BO26">
        <v>9.264748573303223</v>
      </c>
      <c r="BP26">
        <v>11.600000381469727</v>
      </c>
      <c r="BQ26">
        <v>53.900001525878906</v>
      </c>
      <c r="BR26">
        <v>40.400001525878906</v>
      </c>
      <c r="BS26">
        <v>20.100000381469727</v>
      </c>
      <c r="BT26">
        <v>23.100000381469727</v>
      </c>
      <c r="BU26">
        <v>38.70000076293945</v>
      </c>
      <c r="BV26">
        <v>30.899999618530273</v>
      </c>
      <c r="BW26">
        <v>19.600000381469727</v>
      </c>
      <c r="BX26">
        <v>39</v>
      </c>
      <c r="BY26">
        <v>118.12297821044922</v>
      </c>
      <c r="BZ26">
        <v>104.53697967529297</v>
      </c>
      <c r="CA26">
        <v>2.0597660541534424</v>
      </c>
      <c r="CB26">
        <v>6.207167148590088</v>
      </c>
      <c r="CC26" t="s">
        <v>230</v>
      </c>
      <c r="CD26" t="s">
        <v>252</v>
      </c>
      <c r="CE26">
        <v>791</v>
      </c>
      <c r="CG26">
        <v>0.6193926930427551</v>
      </c>
      <c r="CH26">
        <v>0.2340092957019806</v>
      </c>
      <c r="CI26">
        <v>1.409999966621399</v>
      </c>
      <c r="CJ26" t="b">
        <v>1</v>
      </c>
      <c r="CK26" s="99">
        <v>38973</v>
      </c>
      <c r="CL26" t="s">
        <v>503</v>
      </c>
      <c r="CM26" t="b">
        <v>0</v>
      </c>
      <c r="CN26">
        <v>0</v>
      </c>
      <c r="CQ26" t="b">
        <v>0</v>
      </c>
      <c r="CR26" t="b">
        <v>1</v>
      </c>
      <c r="CS26" t="b">
        <v>0</v>
      </c>
      <c r="CT26">
        <v>0.653908371925354</v>
      </c>
    </row>
    <row r="27" spans="1:98" ht="12.75">
      <c r="A27">
        <v>87</v>
      </c>
      <c r="B27" t="s">
        <v>255</v>
      </c>
      <c r="C27" t="s">
        <v>46</v>
      </c>
      <c r="D27" t="s">
        <v>256</v>
      </c>
      <c r="E27">
        <v>2</v>
      </c>
      <c r="F27" t="s">
        <v>257</v>
      </c>
      <c r="G27" t="s">
        <v>234</v>
      </c>
      <c r="H27">
        <v>3</v>
      </c>
      <c r="I27">
        <v>2005</v>
      </c>
      <c r="J27">
        <v>10</v>
      </c>
      <c r="K27">
        <v>9</v>
      </c>
      <c r="L27" t="b">
        <v>1</v>
      </c>
      <c r="M27">
        <v>2005</v>
      </c>
      <c r="N27">
        <v>4</v>
      </c>
      <c r="O27" s="99">
        <v>38673</v>
      </c>
      <c r="P27" s="99">
        <v>38674.54525462963</v>
      </c>
      <c r="Q27" s="128">
        <v>30.950000762939453</v>
      </c>
      <c r="R27" s="128">
        <v>50.70000076293945</v>
      </c>
      <c r="S27" s="128">
        <v>0</v>
      </c>
      <c r="T27" s="128">
        <v>32.130001068115234</v>
      </c>
      <c r="U27" s="128">
        <v>22.290000915527344</v>
      </c>
      <c r="V27" s="128">
        <v>383.72100830078125</v>
      </c>
      <c r="W27">
        <v>280.6180114746094</v>
      </c>
      <c r="X27">
        <v>1.3309999704360962</v>
      </c>
      <c r="Y27">
        <v>12</v>
      </c>
      <c r="Z27">
        <v>30</v>
      </c>
      <c r="AA27">
        <v>20</v>
      </c>
      <c r="AB27">
        <v>0</v>
      </c>
      <c r="AC27">
        <v>1.4600000381469727</v>
      </c>
      <c r="AD27">
        <v>0.574999988079071</v>
      </c>
      <c r="AE27">
        <v>19.046974182128906</v>
      </c>
      <c r="AF27">
        <v>18.491430282592773</v>
      </c>
      <c r="AG27">
        <v>0</v>
      </c>
      <c r="AH27">
        <v>0</v>
      </c>
      <c r="AI27">
        <v>27.72574806213379</v>
      </c>
      <c r="AJ27">
        <v>1.0299999713897705</v>
      </c>
      <c r="AK27">
        <v>0.6781001687049866</v>
      </c>
      <c r="AL27">
        <v>0</v>
      </c>
      <c r="AM27">
        <v>9.5</v>
      </c>
      <c r="AN27">
        <v>37</v>
      </c>
      <c r="AO27">
        <v>0</v>
      </c>
      <c r="AP27">
        <v>0</v>
      </c>
      <c r="AQ27">
        <v>27.213642120361328</v>
      </c>
      <c r="AR27">
        <v>11.300795555114746</v>
      </c>
      <c r="AS27">
        <v>13.25027084350586</v>
      </c>
      <c r="AT27">
        <v>0</v>
      </c>
      <c r="AU27">
        <v>43.79999923706055</v>
      </c>
      <c r="AV27">
        <v>7.192077159881592</v>
      </c>
      <c r="AW27">
        <v>14.399999618530273</v>
      </c>
      <c r="AX27">
        <v>7</v>
      </c>
      <c r="AY27">
        <v>408000</v>
      </c>
      <c r="AZ27">
        <v>0</v>
      </c>
      <c r="BA27">
        <v>22</v>
      </c>
      <c r="BB27">
        <v>2</v>
      </c>
      <c r="BC27">
        <v>0</v>
      </c>
      <c r="BD27">
        <v>0</v>
      </c>
      <c r="BE27" t="s">
        <v>228</v>
      </c>
      <c r="BF27" t="s">
        <v>301</v>
      </c>
      <c r="BG27" s="99">
        <v>38674</v>
      </c>
      <c r="BH27">
        <v>0.00916026160120964</v>
      </c>
      <c r="BI27">
        <v>12.347166061401367</v>
      </c>
      <c r="BJ27">
        <v>0.05256882682442665</v>
      </c>
      <c r="BK27">
        <v>0.29885509610176086</v>
      </c>
      <c r="BL27">
        <v>2</v>
      </c>
      <c r="BM27" t="b">
        <v>1</v>
      </c>
      <c r="BN27">
        <v>1</v>
      </c>
      <c r="BO27">
        <v>5.303595066070557</v>
      </c>
      <c r="BP27">
        <v>6.699999809265137</v>
      </c>
      <c r="BQ27">
        <v>32.099998474121094</v>
      </c>
      <c r="BR27">
        <v>55.70000076293945</v>
      </c>
      <c r="BS27">
        <v>25.799999237060547</v>
      </c>
      <c r="BT27">
        <v>30.200000762939453</v>
      </c>
      <c r="BU27">
        <v>50.5</v>
      </c>
      <c r="BV27">
        <v>40.400001525878906</v>
      </c>
      <c r="BW27">
        <v>0</v>
      </c>
      <c r="BX27">
        <v>37</v>
      </c>
      <c r="BY27">
        <v>125.49504852294922</v>
      </c>
      <c r="BZ27">
        <v>105.49480438232422</v>
      </c>
      <c r="CA27">
        <v>3.353797197341919</v>
      </c>
      <c r="CB27">
        <v>8.30371379852295</v>
      </c>
      <c r="CC27" t="s">
        <v>230</v>
      </c>
      <c r="CD27" t="s">
        <v>238</v>
      </c>
      <c r="CE27">
        <v>762</v>
      </c>
      <c r="CG27">
        <v>0.9946944713592529</v>
      </c>
      <c r="CH27">
        <v>0.9941141605377197</v>
      </c>
      <c r="CI27">
        <v>0.75</v>
      </c>
      <c r="CJ27" t="b">
        <v>1</v>
      </c>
      <c r="CK27" s="99">
        <v>39041</v>
      </c>
      <c r="CL27" t="s">
        <v>503</v>
      </c>
      <c r="CM27" t="b">
        <v>0</v>
      </c>
      <c r="CN27">
        <v>0</v>
      </c>
      <c r="CQ27" t="b">
        <v>0</v>
      </c>
      <c r="CR27" t="b">
        <v>1</v>
      </c>
      <c r="CS27" t="b">
        <v>1</v>
      </c>
      <c r="CT27">
        <v>0.5650943517684937</v>
      </c>
    </row>
    <row r="28" spans="1:98" ht="12.75">
      <c r="A28">
        <v>88</v>
      </c>
      <c r="B28" t="s">
        <v>258</v>
      </c>
      <c r="C28" t="s">
        <v>48</v>
      </c>
      <c r="D28" t="s">
        <v>259</v>
      </c>
      <c r="E28">
        <v>2</v>
      </c>
      <c r="G28" t="s">
        <v>246</v>
      </c>
      <c r="H28">
        <v>3</v>
      </c>
      <c r="I28">
        <v>2005</v>
      </c>
      <c r="J28">
        <v>10</v>
      </c>
      <c r="K28">
        <v>6</v>
      </c>
      <c r="L28" t="b">
        <v>1</v>
      </c>
      <c r="M28">
        <v>2006</v>
      </c>
      <c r="N28">
        <v>1</v>
      </c>
      <c r="O28" s="99">
        <v>38673</v>
      </c>
      <c r="P28" s="99">
        <v>38674.54525462963</v>
      </c>
      <c r="Q28" s="128">
        <v>54.209999084472656</v>
      </c>
      <c r="R28" s="128">
        <v>31.700000762939453</v>
      </c>
      <c r="S28" s="128">
        <v>0</v>
      </c>
      <c r="T28" s="128">
        <v>59.439998626708984</v>
      </c>
      <c r="U28" s="128">
        <v>32.9900016784668</v>
      </c>
      <c r="V28" s="128">
        <v>38.637001037597656</v>
      </c>
      <c r="W28">
        <v>13.07800006866455</v>
      </c>
      <c r="X28">
        <v>2.9670000076293945</v>
      </c>
      <c r="Y28">
        <v>28.399999618530273</v>
      </c>
      <c r="Z28">
        <v>28</v>
      </c>
      <c r="AA28">
        <v>17.5</v>
      </c>
      <c r="AB28">
        <v>0</v>
      </c>
      <c r="AC28">
        <v>3.0799999237060547</v>
      </c>
      <c r="AD28">
        <v>1.6200000047683716</v>
      </c>
      <c r="AE28">
        <v>12.5</v>
      </c>
      <c r="AF28">
        <v>9</v>
      </c>
      <c r="AG28">
        <v>0</v>
      </c>
      <c r="AH28">
        <v>0</v>
      </c>
      <c r="AI28">
        <v>24.738365173339844</v>
      </c>
      <c r="AJ28">
        <v>2.430000066757202</v>
      </c>
      <c r="AK28">
        <v>1.239441990852356</v>
      </c>
      <c r="AL28">
        <v>0</v>
      </c>
      <c r="AM28">
        <v>36.8</v>
      </c>
      <c r="AN28">
        <v>30.5</v>
      </c>
      <c r="AO28">
        <v>0</v>
      </c>
      <c r="AP28">
        <v>0</v>
      </c>
      <c r="AQ28">
        <v>14.625262260437012</v>
      </c>
      <c r="AR28">
        <v>47.92955017089844</v>
      </c>
      <c r="AS28">
        <v>19.427732467651367</v>
      </c>
      <c r="AT28">
        <v>0</v>
      </c>
      <c r="AU28">
        <v>86.19999694824219</v>
      </c>
      <c r="AV28">
        <v>9.719942092895508</v>
      </c>
      <c r="AW28">
        <v>28</v>
      </c>
      <c r="AX28">
        <v>48.79999923706055</v>
      </c>
      <c r="AY28">
        <v>15000</v>
      </c>
      <c r="AZ28">
        <v>0</v>
      </c>
      <c r="BA28">
        <v>13</v>
      </c>
      <c r="BB28">
        <v>1</v>
      </c>
      <c r="BC28">
        <v>0</v>
      </c>
      <c r="BD28">
        <v>0</v>
      </c>
      <c r="BE28" t="s">
        <v>228</v>
      </c>
      <c r="BF28" t="s">
        <v>228</v>
      </c>
      <c r="BG28" s="99">
        <v>38674</v>
      </c>
      <c r="BH28">
        <v>0.5631210207939148</v>
      </c>
      <c r="BI28">
        <v>12.946015357971191</v>
      </c>
      <c r="BJ28">
        <v>0.5699424147605896</v>
      </c>
      <c r="BK28">
        <v>0.5134453177452087</v>
      </c>
      <c r="BL28">
        <v>2</v>
      </c>
      <c r="BM28" t="b">
        <v>1</v>
      </c>
      <c r="BN28">
        <v>1</v>
      </c>
      <c r="BO28">
        <v>12.343279838562012</v>
      </c>
      <c r="BP28">
        <v>18.700000762939453</v>
      </c>
      <c r="BQ28">
        <v>79.9000015258789</v>
      </c>
      <c r="BR28">
        <v>41.900001525878906</v>
      </c>
      <c r="BS28">
        <v>17.299999237060547</v>
      </c>
      <c r="BT28">
        <v>21.5</v>
      </c>
      <c r="BU28">
        <v>34.5</v>
      </c>
      <c r="BV28">
        <v>28</v>
      </c>
      <c r="BW28">
        <v>0</v>
      </c>
      <c r="BX28">
        <v>34.5</v>
      </c>
      <c r="BY28">
        <v>113.21428680419922</v>
      </c>
      <c r="BZ28">
        <v>100.64048767089844</v>
      </c>
      <c r="CA28">
        <v>5.266586780548096</v>
      </c>
      <c r="CB28">
        <v>11.80224895477295</v>
      </c>
      <c r="CC28" t="s">
        <v>230</v>
      </c>
      <c r="CD28" t="s">
        <v>238</v>
      </c>
      <c r="CE28">
        <v>41.599998474121094</v>
      </c>
      <c r="CG28">
        <v>0.9807635545730591</v>
      </c>
      <c r="CH28">
        <v>0.9869310855865479</v>
      </c>
      <c r="CI28">
        <v>1.8600000143051147</v>
      </c>
      <c r="CJ28" t="b">
        <v>1</v>
      </c>
      <c r="CK28" s="99">
        <v>38990</v>
      </c>
      <c r="CL28" t="s">
        <v>503</v>
      </c>
      <c r="CM28" t="b">
        <v>0</v>
      </c>
      <c r="CN28">
        <v>0</v>
      </c>
      <c r="CQ28" t="b">
        <v>0</v>
      </c>
      <c r="CR28" t="b">
        <v>1</v>
      </c>
      <c r="CS28" t="b">
        <v>0</v>
      </c>
      <c r="CT28">
        <v>0.4326989948749542</v>
      </c>
    </row>
    <row r="29" spans="1:98" ht="12.75">
      <c r="A29">
        <v>93</v>
      </c>
      <c r="B29" t="s">
        <v>261</v>
      </c>
      <c r="C29" t="s">
        <v>42</v>
      </c>
      <c r="D29" t="s">
        <v>262</v>
      </c>
      <c r="E29">
        <v>1</v>
      </c>
      <c r="G29" t="s">
        <v>242</v>
      </c>
      <c r="H29">
        <v>3</v>
      </c>
      <c r="I29">
        <v>2004</v>
      </c>
      <c r="J29">
        <v>9</v>
      </c>
      <c r="K29">
        <v>12</v>
      </c>
      <c r="L29" t="b">
        <v>1</v>
      </c>
      <c r="M29">
        <v>2005</v>
      </c>
      <c r="N29">
        <v>3</v>
      </c>
      <c r="O29" s="99">
        <v>38673</v>
      </c>
      <c r="P29" s="99">
        <v>38674.54524305555</v>
      </c>
      <c r="Q29" s="128">
        <v>23.780000686645508</v>
      </c>
      <c r="R29" s="128">
        <v>9.300000190734863</v>
      </c>
      <c r="S29" s="128">
        <v>1.25</v>
      </c>
      <c r="T29" s="128">
        <v>28.649999618530273</v>
      </c>
      <c r="U29" s="128">
        <v>20.18000030517578</v>
      </c>
      <c r="V29" s="128">
        <v>104.12899780273438</v>
      </c>
      <c r="W29">
        <v>1618.8740234375</v>
      </c>
      <c r="X29">
        <v>0</v>
      </c>
      <c r="Y29">
        <v>12.5</v>
      </c>
      <c r="Z29">
        <v>20</v>
      </c>
      <c r="AA29">
        <v>12</v>
      </c>
      <c r="AB29">
        <v>13.983050346374512</v>
      </c>
      <c r="AC29">
        <v>3.5799999237060547</v>
      </c>
      <c r="AD29">
        <v>1.0399999618530273</v>
      </c>
      <c r="AE29">
        <v>7</v>
      </c>
      <c r="AF29">
        <v>7</v>
      </c>
      <c r="AG29">
        <v>5.2565178871154785</v>
      </c>
      <c r="AH29">
        <v>89.5</v>
      </c>
      <c r="AI29">
        <v>-11.077369689941406</v>
      </c>
      <c r="AJ29">
        <v>3.119999885559082</v>
      </c>
      <c r="AK29">
        <v>4.23936128616333</v>
      </c>
      <c r="AL29">
        <v>0</v>
      </c>
      <c r="AM29">
        <v>0</v>
      </c>
      <c r="AN29">
        <v>0</v>
      </c>
      <c r="AO29">
        <v>7</v>
      </c>
      <c r="AP29">
        <v>0</v>
      </c>
      <c r="AQ29">
        <v>15.725363731384277</v>
      </c>
      <c r="AR29">
        <v>22.777759552001953</v>
      </c>
      <c r="AS29">
        <v>4.988478660583496</v>
      </c>
      <c r="AT29">
        <v>123</v>
      </c>
      <c r="AU29">
        <v>71.5999984741211</v>
      </c>
      <c r="AV29">
        <v>30.813762664794922</v>
      </c>
      <c r="AW29">
        <v>18.049999237060547</v>
      </c>
      <c r="AX29">
        <v>6</v>
      </c>
      <c r="AY29">
        <v>17000</v>
      </c>
      <c r="AZ29">
        <v>0</v>
      </c>
      <c r="BA29">
        <v>0</v>
      </c>
      <c r="BB29">
        <v>1</v>
      </c>
      <c r="BC29">
        <v>0.01</v>
      </c>
      <c r="BD29">
        <v>21.47</v>
      </c>
      <c r="BE29" t="s">
        <v>228</v>
      </c>
      <c r="BF29" t="s">
        <v>228</v>
      </c>
      <c r="BG29" s="99">
        <v>38674</v>
      </c>
      <c r="BH29">
        <v>0.20154985785484314</v>
      </c>
      <c r="BI29">
        <v>10</v>
      </c>
      <c r="BJ29">
        <v>0.34114348888397217</v>
      </c>
      <c r="BK29">
        <v>0.44563183188438416</v>
      </c>
      <c r="BL29">
        <v>2</v>
      </c>
      <c r="BM29" t="b">
        <v>1</v>
      </c>
      <c r="BN29">
        <v>1</v>
      </c>
      <c r="BO29">
        <v>15.690893173217773</v>
      </c>
      <c r="BP29">
        <v>11.800000190734863</v>
      </c>
      <c r="BQ29">
        <v>27.899999618530273</v>
      </c>
      <c r="BR29">
        <v>25.600000381469727</v>
      </c>
      <c r="BS29">
        <v>10</v>
      </c>
      <c r="BT29">
        <v>15.699999809265137</v>
      </c>
      <c r="BU29">
        <v>22.5</v>
      </c>
      <c r="BV29">
        <v>19.100000381469727</v>
      </c>
      <c r="BW29">
        <v>681.9000244140625</v>
      </c>
      <c r="BX29">
        <v>0</v>
      </c>
      <c r="BY29">
        <v>48.69110107421875</v>
      </c>
      <c r="BZ29">
        <v>45.63042449951172</v>
      </c>
      <c r="CA29">
        <v>26.910001754760742</v>
      </c>
      <c r="CB29">
        <v>129.7186737060547</v>
      </c>
      <c r="CC29" t="s">
        <v>230</v>
      </c>
      <c r="CD29" t="s">
        <v>235</v>
      </c>
      <c r="CE29">
        <v>0</v>
      </c>
      <c r="CF29" t="s">
        <v>17</v>
      </c>
      <c r="CG29">
        <v>0.8399021625518799</v>
      </c>
      <c r="CH29">
        <v>0.137239471077919</v>
      </c>
      <c r="CI29">
        <v>1.8600000143051147</v>
      </c>
      <c r="CJ29" t="b">
        <v>1</v>
      </c>
      <c r="CK29" s="99">
        <v>38941</v>
      </c>
      <c r="CL29" t="s">
        <v>544</v>
      </c>
      <c r="CM29" t="b">
        <v>0</v>
      </c>
      <c r="CN29">
        <v>0</v>
      </c>
      <c r="CQ29" t="b">
        <v>0</v>
      </c>
      <c r="CR29" t="b">
        <v>0</v>
      </c>
      <c r="CS29" t="b">
        <v>1</v>
      </c>
      <c r="CT29">
        <v>0.18849407136440277</v>
      </c>
    </row>
    <row r="30" spans="1:98" ht="12.75">
      <c r="A30">
        <v>94</v>
      </c>
      <c r="B30" t="s">
        <v>263</v>
      </c>
      <c r="C30" t="s">
        <v>41</v>
      </c>
      <c r="D30" t="s">
        <v>264</v>
      </c>
      <c r="E30">
        <v>2</v>
      </c>
      <c r="G30" t="s">
        <v>265</v>
      </c>
      <c r="H30">
        <v>3</v>
      </c>
      <c r="I30">
        <v>2005</v>
      </c>
      <c r="J30">
        <v>10</v>
      </c>
      <c r="K30">
        <v>6</v>
      </c>
      <c r="L30" t="b">
        <v>1</v>
      </c>
      <c r="M30">
        <v>2006</v>
      </c>
      <c r="N30">
        <v>1</v>
      </c>
      <c r="O30" s="99">
        <v>38673</v>
      </c>
      <c r="P30" s="99">
        <v>38674.54524305555</v>
      </c>
      <c r="Q30" s="128">
        <v>28.1200008392334</v>
      </c>
      <c r="R30" s="128">
        <v>23.200000762939453</v>
      </c>
      <c r="S30" s="128">
        <v>0.3199999928474426</v>
      </c>
      <c r="T30" s="128">
        <v>28.1200008392334</v>
      </c>
      <c r="U30" s="128">
        <v>23.81999969482422</v>
      </c>
      <c r="V30" s="128">
        <v>10645</v>
      </c>
      <c r="W30">
        <v>0</v>
      </c>
      <c r="X30">
        <v>2.0290000438690186</v>
      </c>
      <c r="Y30">
        <v>18.200000762939453</v>
      </c>
      <c r="Z30">
        <v>22</v>
      </c>
      <c r="AA30">
        <v>15</v>
      </c>
      <c r="AB30">
        <v>13.949580192565918</v>
      </c>
      <c r="AC30">
        <v>1.9500000476837158</v>
      </c>
      <c r="AD30">
        <v>1.2100000381469727</v>
      </c>
      <c r="AE30">
        <v>10</v>
      </c>
      <c r="AF30">
        <v>9</v>
      </c>
      <c r="AG30">
        <v>1.1379799842834473</v>
      </c>
      <c r="AH30">
        <v>6</v>
      </c>
      <c r="AI30">
        <v>16.953277587890625</v>
      </c>
      <c r="AJ30">
        <v>1.6100000143051147</v>
      </c>
      <c r="AK30">
        <v>1.4899194240570068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17.867164611816406</v>
      </c>
      <c r="AR30">
        <v>43.59298324584961</v>
      </c>
      <c r="AS30">
        <v>17.094451904296875</v>
      </c>
      <c r="AT30">
        <v>8.199999809265137</v>
      </c>
      <c r="AU30">
        <v>42.900001525878906</v>
      </c>
      <c r="AV30">
        <v>9.18763542175293</v>
      </c>
      <c r="AW30">
        <v>23.81999969482422</v>
      </c>
      <c r="AX30">
        <v>26</v>
      </c>
      <c r="AY30">
        <v>4244000</v>
      </c>
      <c r="AZ30">
        <v>0</v>
      </c>
      <c r="BA30">
        <v>11.5</v>
      </c>
      <c r="BB30">
        <v>1</v>
      </c>
      <c r="BC30">
        <v>0</v>
      </c>
      <c r="BD30">
        <v>0</v>
      </c>
      <c r="BE30" t="s">
        <v>228</v>
      </c>
      <c r="BF30" t="s">
        <v>228</v>
      </c>
      <c r="BG30" s="99">
        <v>38674</v>
      </c>
      <c r="BH30">
        <v>0.0021812994964420795</v>
      </c>
      <c r="BI30">
        <v>8.122328758239746</v>
      </c>
      <c r="BJ30">
        <v>0.0022944542579352856</v>
      </c>
      <c r="BK30">
        <v>0.34312334656715393</v>
      </c>
      <c r="BL30">
        <v>2</v>
      </c>
      <c r="BM30" t="b">
        <v>1</v>
      </c>
      <c r="BN30">
        <v>1</v>
      </c>
      <c r="BO30">
        <v>8.12588882446289</v>
      </c>
      <c r="BP30">
        <v>20.100000381469727</v>
      </c>
      <c r="BQ30">
        <v>41.400001525878906</v>
      </c>
      <c r="BR30">
        <v>33.29999923706055</v>
      </c>
      <c r="BS30">
        <v>20.5</v>
      </c>
      <c r="BT30">
        <v>22.799999237060547</v>
      </c>
      <c r="BU30">
        <v>29.899999618530273</v>
      </c>
      <c r="BV30">
        <v>26.299999237060547</v>
      </c>
      <c r="BW30">
        <v>104.0999984741211</v>
      </c>
      <c r="BX30">
        <v>33</v>
      </c>
      <c r="BY30">
        <v>88.21293640136719</v>
      </c>
      <c r="BZ30">
        <v>80.33069610595703</v>
      </c>
      <c r="CA30">
        <v>5.5518317222595215</v>
      </c>
      <c r="CB30">
        <v>16.5120906829834</v>
      </c>
      <c r="CC30" t="s">
        <v>230</v>
      </c>
      <c r="CD30" t="s">
        <v>238</v>
      </c>
      <c r="CE30">
        <v>0</v>
      </c>
      <c r="CG30">
        <v>0.9552011489868164</v>
      </c>
      <c r="CH30">
        <v>0.808992862701416</v>
      </c>
      <c r="CI30">
        <v>1.399999976158142</v>
      </c>
      <c r="CJ30" t="b">
        <v>1</v>
      </c>
      <c r="CK30" s="99">
        <v>38845</v>
      </c>
      <c r="CL30" t="s">
        <v>544</v>
      </c>
      <c r="CM30" t="b">
        <v>0</v>
      </c>
      <c r="CN30">
        <v>0</v>
      </c>
      <c r="CQ30" t="b">
        <v>0</v>
      </c>
      <c r="CR30" t="b">
        <v>1</v>
      </c>
      <c r="CS30" t="b">
        <v>1</v>
      </c>
      <c r="CT30">
        <v>0.3599189817905426</v>
      </c>
    </row>
    <row r="31" spans="1:98" ht="12.75">
      <c r="A31">
        <v>116</v>
      </c>
      <c r="B31" t="s">
        <v>268</v>
      </c>
      <c r="C31" t="s">
        <v>37</v>
      </c>
      <c r="D31" t="s">
        <v>269</v>
      </c>
      <c r="E31">
        <v>1</v>
      </c>
      <c r="F31" t="s">
        <v>270</v>
      </c>
      <c r="G31" t="s">
        <v>246</v>
      </c>
      <c r="H31">
        <v>3</v>
      </c>
      <c r="I31">
        <v>2004</v>
      </c>
      <c r="J31">
        <v>10</v>
      </c>
      <c r="K31">
        <v>12</v>
      </c>
      <c r="L31" t="b">
        <v>1</v>
      </c>
      <c r="M31">
        <v>2005</v>
      </c>
      <c r="N31">
        <v>3</v>
      </c>
      <c r="O31" s="99">
        <v>38673</v>
      </c>
      <c r="P31" s="99">
        <v>38674.54524305555</v>
      </c>
      <c r="Q31" s="128">
        <v>53.4900016784668</v>
      </c>
      <c r="R31" s="128">
        <v>16.299999237060547</v>
      </c>
      <c r="S31" s="128">
        <v>0.6399999856948853</v>
      </c>
      <c r="T31" s="128">
        <v>62.4900016784668</v>
      </c>
      <c r="U31" s="128">
        <v>44.400001525878906</v>
      </c>
      <c r="V31" s="128">
        <v>274.61700439453125</v>
      </c>
      <c r="W31">
        <v>776.6259765625</v>
      </c>
      <c r="X31">
        <v>5.558000087738037</v>
      </c>
      <c r="Y31">
        <v>34</v>
      </c>
      <c r="Z31">
        <v>18</v>
      </c>
      <c r="AA31">
        <v>11</v>
      </c>
      <c r="AB31">
        <v>0.8960176706314087</v>
      </c>
      <c r="AC31">
        <v>4.980000019073486</v>
      </c>
      <c r="AD31">
        <v>3.0899999141693115</v>
      </c>
      <c r="AE31">
        <v>8.699999809265137</v>
      </c>
      <c r="AF31">
        <v>5</v>
      </c>
      <c r="AG31">
        <v>1.1964852809906006</v>
      </c>
      <c r="AH31">
        <v>0.699999988079071</v>
      </c>
      <c r="AI31">
        <v>26.8237247467041</v>
      </c>
      <c r="AJ31">
        <v>4.210000038146973</v>
      </c>
      <c r="AK31">
        <v>1.852744698524475</v>
      </c>
      <c r="AL31">
        <v>0</v>
      </c>
      <c r="AM31">
        <v>20</v>
      </c>
      <c r="AN31">
        <v>35</v>
      </c>
      <c r="AO31">
        <v>0.10000000149011612</v>
      </c>
      <c r="AP31">
        <v>0</v>
      </c>
      <c r="AQ31">
        <v>17.18775749206543</v>
      </c>
      <c r="AR31">
        <v>21.341257095336914</v>
      </c>
      <c r="AS31">
        <v>25.435903549194336</v>
      </c>
      <c r="AT31">
        <v>9</v>
      </c>
      <c r="AU31">
        <v>89.5999984741211</v>
      </c>
      <c r="AV31">
        <v>11.368220329284668</v>
      </c>
      <c r="AW31">
        <v>35.0099983215332</v>
      </c>
      <c r="AX31">
        <v>15</v>
      </c>
      <c r="AY31">
        <v>195000</v>
      </c>
      <c r="AZ31">
        <v>0</v>
      </c>
      <c r="BA31">
        <v>13.300000190734863</v>
      </c>
      <c r="BB31">
        <v>1</v>
      </c>
      <c r="BC31">
        <v>0</v>
      </c>
      <c r="BD31">
        <v>0</v>
      </c>
      <c r="BE31" t="s">
        <v>228</v>
      </c>
      <c r="BF31" t="s">
        <v>228</v>
      </c>
      <c r="BG31" s="99">
        <v>38674</v>
      </c>
      <c r="BH31">
        <v>0.01768597587943077</v>
      </c>
      <c r="BI31">
        <v>8.948932647705078</v>
      </c>
      <c r="BJ31">
        <v>0.049534909427165985</v>
      </c>
      <c r="BK31">
        <v>0.5095949172973633</v>
      </c>
      <c r="BL31">
        <v>2</v>
      </c>
      <c r="BM31" t="b">
        <v>1</v>
      </c>
      <c r="BN31">
        <v>1</v>
      </c>
      <c r="BO31">
        <v>21.21047019958496</v>
      </c>
      <c r="BP31">
        <v>29.5</v>
      </c>
      <c r="BQ31">
        <v>63.79999923706055</v>
      </c>
      <c r="BR31">
        <v>45.599998474121094</v>
      </c>
      <c r="BS31">
        <v>14</v>
      </c>
      <c r="BT31">
        <v>20.100000381469727</v>
      </c>
      <c r="BU31">
        <v>31.5</v>
      </c>
      <c r="BV31">
        <v>25.799999237060547</v>
      </c>
      <c r="BW31">
        <v>9</v>
      </c>
      <c r="BX31">
        <v>34.5</v>
      </c>
      <c r="BY31">
        <v>63.17829513549805</v>
      </c>
      <c r="BZ31">
        <v>58.14997482299805</v>
      </c>
      <c r="CA31">
        <v>6.80612325668335</v>
      </c>
      <c r="CB31">
        <v>14.201586723327637</v>
      </c>
      <c r="CC31" t="s">
        <v>230</v>
      </c>
      <c r="CD31" t="s">
        <v>231</v>
      </c>
      <c r="CE31">
        <v>303</v>
      </c>
      <c r="CG31">
        <v>0.9967375993728638</v>
      </c>
      <c r="CH31">
        <v>0.9968740940093994</v>
      </c>
      <c r="CI31">
        <v>3.5199999809265137</v>
      </c>
      <c r="CJ31" t="b">
        <v>1</v>
      </c>
      <c r="CK31" s="99">
        <v>38916</v>
      </c>
      <c r="CL31" t="s">
        <v>544</v>
      </c>
      <c r="CM31" t="b">
        <v>0</v>
      </c>
      <c r="CN31">
        <v>0</v>
      </c>
      <c r="CQ31" t="b">
        <v>0</v>
      </c>
      <c r="CR31" t="b">
        <v>0</v>
      </c>
      <c r="CS31" t="b">
        <v>0</v>
      </c>
      <c r="CT31">
        <v>0.3473021984100342</v>
      </c>
    </row>
    <row r="32" spans="1:98" ht="12.75">
      <c r="A32">
        <v>120</v>
      </c>
      <c r="B32" t="s">
        <v>271</v>
      </c>
      <c r="C32" t="s">
        <v>35</v>
      </c>
      <c r="D32" t="s">
        <v>272</v>
      </c>
      <c r="E32">
        <v>2</v>
      </c>
      <c r="F32" t="s">
        <v>273</v>
      </c>
      <c r="G32" t="s">
        <v>227</v>
      </c>
      <c r="H32">
        <v>3</v>
      </c>
      <c r="I32">
        <v>2004</v>
      </c>
      <c r="J32">
        <v>10</v>
      </c>
      <c r="K32">
        <v>12</v>
      </c>
      <c r="L32" t="b">
        <v>1</v>
      </c>
      <c r="M32">
        <v>2005</v>
      </c>
      <c r="N32">
        <v>3</v>
      </c>
      <c r="O32" s="99">
        <v>38673</v>
      </c>
      <c r="P32" s="99">
        <v>38674.54524305555</v>
      </c>
      <c r="Q32" s="128">
        <v>41.150001525878906</v>
      </c>
      <c r="R32" s="128">
        <v>38.599998474121094</v>
      </c>
      <c r="S32" s="128">
        <v>0.3100000023841858</v>
      </c>
      <c r="T32" s="128">
        <v>41.150001525878906</v>
      </c>
      <c r="U32" s="128">
        <v>25.53499984741211</v>
      </c>
      <c r="V32" s="128">
        <v>75.5270004272461</v>
      </c>
      <c r="W32">
        <v>0</v>
      </c>
      <c r="X32">
        <v>4.60099983215332</v>
      </c>
      <c r="Y32">
        <v>19.149999618530273</v>
      </c>
      <c r="Z32">
        <v>30</v>
      </c>
      <c r="AA32">
        <v>18</v>
      </c>
      <c r="AB32">
        <v>0.9132420420646667</v>
      </c>
      <c r="AC32">
        <v>2.1600000858306885</v>
      </c>
      <c r="AD32">
        <v>1.065000057220459</v>
      </c>
      <c r="AE32">
        <v>15.222567558288574</v>
      </c>
      <c r="AF32">
        <v>16</v>
      </c>
      <c r="AG32">
        <v>0.7533414363861084</v>
      </c>
      <c r="AH32">
        <v>0.4000000059604645</v>
      </c>
      <c r="AI32">
        <v>16.03089714050293</v>
      </c>
      <c r="AJ32">
        <v>1.6299999952316284</v>
      </c>
      <c r="AK32">
        <v>1.0749999284744263</v>
      </c>
      <c r="AL32">
        <v>0</v>
      </c>
      <c r="AM32">
        <v>16.8</v>
      </c>
      <c r="AN32">
        <v>38.5</v>
      </c>
      <c r="AO32">
        <v>0.10000000149011612</v>
      </c>
      <c r="AP32">
        <v>0</v>
      </c>
      <c r="AQ32">
        <v>19.870725631713867</v>
      </c>
      <c r="AR32">
        <v>14.953402519226074</v>
      </c>
      <c r="AS32">
        <v>17.390758514404297</v>
      </c>
      <c r="AT32">
        <v>2.5999999046325684</v>
      </c>
      <c r="AU32">
        <v>64.80000305175781</v>
      </c>
      <c r="AV32">
        <v>9.593452453613281</v>
      </c>
      <c r="AW32">
        <v>13.755000114440918</v>
      </c>
      <c r="AX32">
        <v>32</v>
      </c>
      <c r="AY32">
        <v>96000</v>
      </c>
      <c r="AZ32">
        <v>0</v>
      </c>
      <c r="BA32">
        <v>20</v>
      </c>
      <c r="BB32">
        <v>2</v>
      </c>
      <c r="BC32">
        <v>0</v>
      </c>
      <c r="BD32">
        <v>0</v>
      </c>
      <c r="BE32" t="s">
        <v>228</v>
      </c>
      <c r="BF32" t="s">
        <v>228</v>
      </c>
      <c r="BG32" s="99">
        <v>38674</v>
      </c>
      <c r="BH32">
        <v>0.05466103181242943</v>
      </c>
      <c r="BI32">
        <v>10</v>
      </c>
      <c r="BJ32">
        <v>0.23236997425556183</v>
      </c>
      <c r="BK32">
        <v>0.3190195858478546</v>
      </c>
      <c r="BL32">
        <v>2</v>
      </c>
      <c r="BM32" t="b">
        <v>1</v>
      </c>
      <c r="BN32">
        <v>1</v>
      </c>
      <c r="BO32">
        <v>8.310253143310547</v>
      </c>
      <c r="BP32">
        <v>8.899999618530273</v>
      </c>
      <c r="BQ32">
        <v>32.29999923706055</v>
      </c>
      <c r="BR32">
        <v>46.20000076293945</v>
      </c>
      <c r="BS32">
        <v>16.700000762939453</v>
      </c>
      <c r="BT32">
        <v>24.100000381469727</v>
      </c>
      <c r="BU32">
        <v>40.70000076293945</v>
      </c>
      <c r="BV32">
        <v>32.400001525878906</v>
      </c>
      <c r="BW32">
        <v>11.199999809265137</v>
      </c>
      <c r="BX32">
        <v>38.5</v>
      </c>
      <c r="BY32">
        <v>119.13579559326172</v>
      </c>
      <c r="BZ32">
        <v>103.49935150146484</v>
      </c>
      <c r="CA32">
        <v>4.835423469543457</v>
      </c>
      <c r="CB32">
        <v>11.89453125</v>
      </c>
      <c r="CC32" t="s">
        <v>230</v>
      </c>
      <c r="CD32" t="s">
        <v>235</v>
      </c>
      <c r="CE32">
        <v>151.60000610351562</v>
      </c>
      <c r="CG32">
        <v>0.9624321460723877</v>
      </c>
      <c r="CH32">
        <v>0.9029799699783325</v>
      </c>
      <c r="CI32">
        <v>1.3300000429153442</v>
      </c>
      <c r="CJ32" t="b">
        <v>1</v>
      </c>
      <c r="CK32" s="99">
        <v>39037</v>
      </c>
      <c r="CL32" t="s">
        <v>503</v>
      </c>
      <c r="CM32" t="b">
        <v>0</v>
      </c>
      <c r="CN32">
        <v>0</v>
      </c>
      <c r="CQ32" t="b">
        <v>0</v>
      </c>
      <c r="CR32" t="b">
        <v>1</v>
      </c>
      <c r="CS32" t="b">
        <v>0</v>
      </c>
      <c r="CT32">
        <v>0.45158812403678894</v>
      </c>
    </row>
    <row r="33" spans="1:98" ht="12.75">
      <c r="A33">
        <v>154</v>
      </c>
      <c r="B33" t="s">
        <v>276</v>
      </c>
      <c r="C33" t="s">
        <v>43</v>
      </c>
      <c r="D33" t="s">
        <v>239</v>
      </c>
      <c r="E33">
        <v>1</v>
      </c>
      <c r="G33" t="s">
        <v>234</v>
      </c>
      <c r="H33">
        <v>3</v>
      </c>
      <c r="I33">
        <v>2004</v>
      </c>
      <c r="J33">
        <v>8</v>
      </c>
      <c r="K33">
        <v>12</v>
      </c>
      <c r="L33" t="b">
        <v>1</v>
      </c>
      <c r="M33">
        <v>2005</v>
      </c>
      <c r="N33">
        <v>3</v>
      </c>
      <c r="O33" s="99">
        <v>38673</v>
      </c>
      <c r="P33" s="99">
        <v>38674.54524305555</v>
      </c>
      <c r="Q33" s="128">
        <v>17.350000381469727</v>
      </c>
      <c r="R33" s="128">
        <v>17.200000762939453</v>
      </c>
      <c r="S33" s="128">
        <v>0.4309999942779541</v>
      </c>
      <c r="T33" s="128">
        <v>18.06999969482422</v>
      </c>
      <c r="U33" s="128">
        <v>13.920000076293945</v>
      </c>
      <c r="V33" s="128">
        <v>4292.7822265625</v>
      </c>
      <c r="W33">
        <v>425.6470031738281</v>
      </c>
      <c r="X33">
        <v>1.440999984741211</v>
      </c>
      <c r="Y33">
        <v>11.100000381469727</v>
      </c>
      <c r="Z33">
        <v>20</v>
      </c>
      <c r="AA33">
        <v>11</v>
      </c>
      <c r="AB33">
        <v>3.2844038009643555</v>
      </c>
      <c r="AC33">
        <v>1.4299999475479126</v>
      </c>
      <c r="AD33">
        <v>1.0099999904632568</v>
      </c>
      <c r="AE33">
        <v>7.199999809265137</v>
      </c>
      <c r="AF33">
        <v>3.299999952316284</v>
      </c>
      <c r="AG33">
        <v>2.484149932861328</v>
      </c>
      <c r="AH33">
        <v>2.4000000953674316</v>
      </c>
      <c r="AI33">
        <v>27.077882766723633</v>
      </c>
      <c r="AJ33">
        <v>1.2400000095367432</v>
      </c>
      <c r="AK33">
        <v>1.7999999523162842</v>
      </c>
      <c r="AL33">
        <v>0</v>
      </c>
      <c r="AM33">
        <v>15.7</v>
      </c>
      <c r="AN33">
        <v>27.5</v>
      </c>
      <c r="AO33">
        <v>0.30000001192092896</v>
      </c>
      <c r="AP33">
        <v>0</v>
      </c>
      <c r="AQ33">
        <v>21.589262008666992</v>
      </c>
      <c r="AR33">
        <v>17.320581436157227</v>
      </c>
      <c r="AS33">
        <v>26.533245086669922</v>
      </c>
      <c r="AT33">
        <v>29</v>
      </c>
      <c r="AU33">
        <v>28.600000381469727</v>
      </c>
      <c r="AV33">
        <v>11.962985038757324</v>
      </c>
      <c r="AW33">
        <v>10.890000343322754</v>
      </c>
      <c r="AX33">
        <v>1</v>
      </c>
      <c r="AY33">
        <v>1224000</v>
      </c>
      <c r="AZ33">
        <v>0</v>
      </c>
      <c r="BA33">
        <v>10</v>
      </c>
      <c r="BB33">
        <v>1</v>
      </c>
      <c r="BC33">
        <v>0</v>
      </c>
      <c r="BD33">
        <v>0</v>
      </c>
      <c r="BE33" t="s">
        <v>229</v>
      </c>
      <c r="BF33" t="s">
        <v>229</v>
      </c>
      <c r="BG33" s="99">
        <v>38674</v>
      </c>
      <c r="BH33">
        <v>0.0029936174396425486</v>
      </c>
      <c r="BI33">
        <v>38.00749588012695</v>
      </c>
      <c r="BJ33">
        <v>0.011021068319678307</v>
      </c>
      <c r="BK33">
        <v>2.3127830028533936</v>
      </c>
      <c r="BL33">
        <v>2</v>
      </c>
      <c r="BM33" t="b">
        <v>1</v>
      </c>
      <c r="BN33">
        <v>1</v>
      </c>
      <c r="BO33">
        <v>6.251336574554443</v>
      </c>
      <c r="BP33">
        <v>10.5</v>
      </c>
      <c r="BQ33">
        <v>62.5</v>
      </c>
      <c r="BR33">
        <v>33.900001525878906</v>
      </c>
      <c r="BS33">
        <v>12</v>
      </c>
      <c r="BT33">
        <v>14.699999809265137</v>
      </c>
      <c r="BU33">
        <v>26.299999237060547</v>
      </c>
      <c r="BV33">
        <v>20.5</v>
      </c>
      <c r="BW33">
        <v>33.20000076293945</v>
      </c>
      <c r="BX33">
        <v>29</v>
      </c>
      <c r="BY33">
        <v>83.9024429321289</v>
      </c>
      <c r="BZ33">
        <v>78.16807556152344</v>
      </c>
      <c r="CA33">
        <v>6.891361713409424</v>
      </c>
      <c r="CB33">
        <v>15.368297576904297</v>
      </c>
      <c r="CC33" t="s">
        <v>230</v>
      </c>
      <c r="CE33">
        <v>4738</v>
      </c>
      <c r="CG33">
        <v>0.9400147199630737</v>
      </c>
      <c r="CH33">
        <v>0.8687127828598022</v>
      </c>
      <c r="CI33">
        <v>1.0499999523162842</v>
      </c>
      <c r="CJ33" t="b">
        <v>1</v>
      </c>
      <c r="CK33" s="99">
        <v>38927</v>
      </c>
      <c r="CL33" t="s">
        <v>544</v>
      </c>
      <c r="CM33" t="b">
        <v>0</v>
      </c>
      <c r="CN33">
        <v>0</v>
      </c>
      <c r="CQ33" t="b">
        <v>0</v>
      </c>
      <c r="CR33" t="b">
        <v>0</v>
      </c>
      <c r="CS33" t="b">
        <v>0</v>
      </c>
      <c r="CT33">
        <v>0.3440000116825104</v>
      </c>
    </row>
    <row r="34" spans="1:98" ht="12.75">
      <c r="A34">
        <v>170</v>
      </c>
      <c r="B34" t="s">
        <v>278</v>
      </c>
      <c r="C34" t="s">
        <v>30</v>
      </c>
      <c r="D34" t="s">
        <v>239</v>
      </c>
      <c r="E34">
        <v>2</v>
      </c>
      <c r="G34" t="s">
        <v>234</v>
      </c>
      <c r="H34">
        <v>3</v>
      </c>
      <c r="I34">
        <v>2005</v>
      </c>
      <c r="J34">
        <v>10</v>
      </c>
      <c r="K34">
        <v>7</v>
      </c>
      <c r="L34" t="b">
        <v>1</v>
      </c>
      <c r="M34">
        <v>2006</v>
      </c>
      <c r="N34">
        <v>1</v>
      </c>
      <c r="O34" s="99">
        <v>38673</v>
      </c>
      <c r="P34" s="99">
        <v>38674.54524305555</v>
      </c>
      <c r="Q34" s="128">
        <v>16.989999771118164</v>
      </c>
      <c r="R34" s="128">
        <v>19.5</v>
      </c>
      <c r="S34" s="128">
        <v>0</v>
      </c>
      <c r="T34" s="128">
        <v>20.350000381469727</v>
      </c>
      <c r="U34" s="128">
        <v>16.829999923706055</v>
      </c>
      <c r="V34" s="128">
        <v>6331</v>
      </c>
      <c r="W34">
        <v>0</v>
      </c>
      <c r="X34">
        <v>1.8029999732971191</v>
      </c>
      <c r="Y34">
        <v>14</v>
      </c>
      <c r="Z34">
        <v>21</v>
      </c>
      <c r="AA34">
        <v>15.899999618530273</v>
      </c>
      <c r="AB34">
        <v>0</v>
      </c>
      <c r="AC34">
        <v>1.600000023841858</v>
      </c>
      <c r="AD34">
        <v>0.8799999952316284</v>
      </c>
      <c r="AE34">
        <v>13</v>
      </c>
      <c r="AF34">
        <v>11</v>
      </c>
      <c r="AG34">
        <v>0</v>
      </c>
      <c r="AH34">
        <v>0</v>
      </c>
      <c r="AI34">
        <v>16.424306869506836</v>
      </c>
      <c r="AJ34">
        <v>1.2599999904632568</v>
      </c>
      <c r="AK34">
        <v>5.5551838874816895</v>
      </c>
      <c r="AL34">
        <v>0</v>
      </c>
      <c r="AM34">
        <v>20.7</v>
      </c>
      <c r="AN34">
        <v>30</v>
      </c>
      <c r="AO34">
        <v>0</v>
      </c>
      <c r="AP34">
        <v>0</v>
      </c>
      <c r="AQ34">
        <v>20.17684555053711</v>
      </c>
      <c r="AR34">
        <v>22.17181396484375</v>
      </c>
      <c r="AS34">
        <v>12.547365188598633</v>
      </c>
      <c r="AT34">
        <v>0</v>
      </c>
      <c r="AU34">
        <v>33.599998474121094</v>
      </c>
      <c r="AV34">
        <v>14.611759185791016</v>
      </c>
      <c r="AW34">
        <v>16.829999923706055</v>
      </c>
      <c r="AX34">
        <v>2</v>
      </c>
      <c r="AY34">
        <v>4027000</v>
      </c>
      <c r="AZ34">
        <v>0</v>
      </c>
      <c r="BA34">
        <v>15</v>
      </c>
      <c r="BB34">
        <v>1</v>
      </c>
      <c r="BC34">
        <v>0</v>
      </c>
      <c r="BD34">
        <v>0</v>
      </c>
      <c r="BE34" t="s">
        <v>228</v>
      </c>
      <c r="BF34" t="s">
        <v>228</v>
      </c>
      <c r="BG34" s="99">
        <v>38674</v>
      </c>
      <c r="BH34">
        <v>0.004334666766226292</v>
      </c>
      <c r="BI34">
        <v>42.62105941772461</v>
      </c>
      <c r="BJ34">
        <v>0.009754673577845097</v>
      </c>
      <c r="BK34">
        <v>1.9641157388687134</v>
      </c>
      <c r="BL34">
        <v>2</v>
      </c>
      <c r="BM34" t="b">
        <v>1</v>
      </c>
      <c r="BN34">
        <v>1</v>
      </c>
      <c r="BO34">
        <v>6.370753765106201</v>
      </c>
      <c r="BP34">
        <v>8.100000381469727</v>
      </c>
      <c r="BQ34">
        <v>70</v>
      </c>
      <c r="BR34">
        <v>42</v>
      </c>
      <c r="BS34">
        <v>15.899999618530273</v>
      </c>
      <c r="BT34">
        <v>20</v>
      </c>
      <c r="BU34">
        <v>35</v>
      </c>
      <c r="BV34">
        <v>27.5</v>
      </c>
      <c r="BW34">
        <v>0</v>
      </c>
      <c r="BX34">
        <v>28</v>
      </c>
      <c r="BY34">
        <v>70.90908813476562</v>
      </c>
      <c r="BZ34">
        <v>62.843875885009766</v>
      </c>
      <c r="CA34">
        <v>11.682365417480469</v>
      </c>
      <c r="CB34">
        <v>19.552677154541016</v>
      </c>
      <c r="CC34" t="s">
        <v>230</v>
      </c>
      <c r="CD34" t="s">
        <v>238</v>
      </c>
      <c r="CE34">
        <v>7197.2001953125</v>
      </c>
      <c r="CF34" t="s">
        <v>17</v>
      </c>
      <c r="CG34">
        <v>0.8194023966789246</v>
      </c>
      <c r="CH34">
        <v>0.26498323678970337</v>
      </c>
      <c r="CI34">
        <v>1.0499999523162842</v>
      </c>
      <c r="CJ34" t="b">
        <v>1</v>
      </c>
      <c r="CK34" s="99">
        <v>38917</v>
      </c>
      <c r="CL34" t="s">
        <v>544</v>
      </c>
      <c r="CM34" t="b">
        <v>0</v>
      </c>
      <c r="CN34">
        <v>0</v>
      </c>
      <c r="CQ34" t="b">
        <v>0</v>
      </c>
      <c r="CR34" t="b">
        <v>0</v>
      </c>
      <c r="CS34" t="b">
        <v>1</v>
      </c>
      <c r="CT34">
        <v>0.1607142835855484</v>
      </c>
    </row>
    <row r="35" spans="1:98" ht="12.75">
      <c r="A35">
        <v>178</v>
      </c>
      <c r="B35" t="s">
        <v>279</v>
      </c>
      <c r="C35" t="s">
        <v>28</v>
      </c>
      <c r="D35" t="s">
        <v>280</v>
      </c>
      <c r="E35">
        <v>1</v>
      </c>
      <c r="G35" t="s">
        <v>227</v>
      </c>
      <c r="H35">
        <v>3</v>
      </c>
      <c r="I35">
        <v>2005</v>
      </c>
      <c r="J35">
        <v>10</v>
      </c>
      <c r="K35">
        <v>6</v>
      </c>
      <c r="L35" t="b">
        <v>1</v>
      </c>
      <c r="M35">
        <v>2006</v>
      </c>
      <c r="N35">
        <v>1</v>
      </c>
      <c r="O35" s="99">
        <v>38673</v>
      </c>
      <c r="P35" s="99">
        <v>38674.54524305555</v>
      </c>
      <c r="Q35" s="128">
        <v>47.61000061035156</v>
      </c>
      <c r="R35" s="128">
        <v>26.299999237060547</v>
      </c>
      <c r="S35" s="128">
        <v>0.6200000047683716</v>
      </c>
      <c r="T35" s="128">
        <v>47.97999954223633</v>
      </c>
      <c r="U35" s="128">
        <v>40.369998931884766</v>
      </c>
      <c r="V35" s="128">
        <v>576.0999755859375</v>
      </c>
      <c r="W35">
        <v>76.0999984741211</v>
      </c>
      <c r="X35">
        <v>3.0429999828338623</v>
      </c>
      <c r="Y35">
        <v>32</v>
      </c>
      <c r="Z35">
        <v>23</v>
      </c>
      <c r="AA35">
        <v>18</v>
      </c>
      <c r="AB35">
        <v>1.7463234663009644</v>
      </c>
      <c r="AC35">
        <v>2.9100000858306885</v>
      </c>
      <c r="AD35">
        <v>1.7799999713897705</v>
      </c>
      <c r="AE35">
        <v>9.994392395019531</v>
      </c>
      <c r="AF35">
        <v>6</v>
      </c>
      <c r="AG35">
        <v>1.302247405052185</v>
      </c>
      <c r="AH35">
        <v>1.5</v>
      </c>
      <c r="AI35">
        <v>10.159549713134766</v>
      </c>
      <c r="AJ35">
        <v>2.4100000858306885</v>
      </c>
      <c r="AK35">
        <v>1.2357463836669922</v>
      </c>
      <c r="AL35">
        <v>0</v>
      </c>
      <c r="AM35">
        <v>19.7</v>
      </c>
      <c r="AN35">
        <v>39</v>
      </c>
      <c r="AO35">
        <v>0</v>
      </c>
      <c r="AP35">
        <v>0</v>
      </c>
      <c r="AQ35">
        <v>9.554793357849121</v>
      </c>
      <c r="AR35">
        <v>22.222049713134766</v>
      </c>
      <c r="AS35">
        <v>18.946002960205078</v>
      </c>
      <c r="AT35">
        <v>26.5</v>
      </c>
      <c r="AU35">
        <v>66.9000015258789</v>
      </c>
      <c r="AV35">
        <v>8.192047119140625</v>
      </c>
      <c r="AW35">
        <v>33.45000076293945</v>
      </c>
      <c r="AX35">
        <v>9</v>
      </c>
      <c r="AY35">
        <v>456000</v>
      </c>
      <c r="AZ35">
        <v>0</v>
      </c>
      <c r="BA35">
        <v>12</v>
      </c>
      <c r="BB35">
        <v>1</v>
      </c>
      <c r="BC35">
        <v>0</v>
      </c>
      <c r="BD35">
        <v>0</v>
      </c>
      <c r="BE35" t="s">
        <v>229</v>
      </c>
      <c r="BF35" t="s">
        <v>229</v>
      </c>
      <c r="BG35" s="99">
        <v>38674</v>
      </c>
      <c r="BH35">
        <v>0.008305524475872517</v>
      </c>
      <c r="BI35">
        <v>9.411219596862793</v>
      </c>
      <c r="BJ35">
        <v>0.016930298879742622</v>
      </c>
      <c r="BK35">
        <v>0.39528703689575195</v>
      </c>
      <c r="BL35">
        <v>2</v>
      </c>
      <c r="BM35" t="b">
        <v>1</v>
      </c>
      <c r="BN35">
        <v>1</v>
      </c>
      <c r="BO35">
        <v>12.153276443481445</v>
      </c>
      <c r="BP35">
        <v>27.200000762939453</v>
      </c>
      <c r="BQ35">
        <v>69.9000015258789</v>
      </c>
      <c r="BR35">
        <v>46</v>
      </c>
      <c r="BS35">
        <v>16.200000762939453</v>
      </c>
      <c r="BT35">
        <v>22.899999618530273</v>
      </c>
      <c r="BU35">
        <v>32.79999923706055</v>
      </c>
      <c r="BV35">
        <v>27.799999237060547</v>
      </c>
      <c r="BW35">
        <v>29.700000762939453</v>
      </c>
      <c r="BX35">
        <v>39.5</v>
      </c>
      <c r="BY35">
        <v>94.60431671142578</v>
      </c>
      <c r="BZ35">
        <v>86.02096557617188</v>
      </c>
      <c r="CA35">
        <v>5.906665802001953</v>
      </c>
      <c r="CB35">
        <v>9.603338241577148</v>
      </c>
      <c r="CC35" t="s">
        <v>230</v>
      </c>
      <c r="CD35" t="s">
        <v>231</v>
      </c>
      <c r="CE35">
        <v>625</v>
      </c>
      <c r="CG35">
        <v>0.9429407715797424</v>
      </c>
      <c r="CH35">
        <v>0.8952931761741638</v>
      </c>
      <c r="CI35">
        <v>1.9600000381469727</v>
      </c>
      <c r="CJ35" t="b">
        <v>1</v>
      </c>
      <c r="CK35" s="99">
        <v>38820</v>
      </c>
      <c r="CL35" t="s">
        <v>544</v>
      </c>
      <c r="CM35" t="b">
        <v>0</v>
      </c>
      <c r="CN35">
        <v>0</v>
      </c>
      <c r="CQ35" t="b">
        <v>0</v>
      </c>
      <c r="CR35" t="b">
        <v>1</v>
      </c>
      <c r="CS35" t="b">
        <v>1</v>
      </c>
      <c r="CT35">
        <v>0.45530080795288086</v>
      </c>
    </row>
    <row r="36" spans="1:98" ht="12.75">
      <c r="A36">
        <v>191</v>
      </c>
      <c r="B36" t="s">
        <v>281</v>
      </c>
      <c r="C36" t="s">
        <v>44</v>
      </c>
      <c r="D36" t="s">
        <v>275</v>
      </c>
      <c r="E36">
        <v>1</v>
      </c>
      <c r="G36" t="s">
        <v>246</v>
      </c>
      <c r="H36">
        <v>3</v>
      </c>
      <c r="I36">
        <v>2004</v>
      </c>
      <c r="J36">
        <v>3</v>
      </c>
      <c r="K36">
        <v>12</v>
      </c>
      <c r="L36" t="b">
        <v>1</v>
      </c>
      <c r="M36">
        <v>2005</v>
      </c>
      <c r="N36">
        <v>3</v>
      </c>
      <c r="O36" s="99">
        <v>38673</v>
      </c>
      <c r="P36" s="99">
        <v>38674.54524305555</v>
      </c>
      <c r="Q36" s="128">
        <v>21.559999465942383</v>
      </c>
      <c r="R36" s="128">
        <v>12.199999809265137</v>
      </c>
      <c r="S36" s="128">
        <v>0.7599999904632568</v>
      </c>
      <c r="T36" s="128">
        <v>29.209999084472656</v>
      </c>
      <c r="U36" s="128">
        <v>20.709999084472656</v>
      </c>
      <c r="V36" s="128">
        <v>7371.39599609375</v>
      </c>
      <c r="W36">
        <v>12143</v>
      </c>
      <c r="X36">
        <v>2.447000026702881</v>
      </c>
      <c r="Y36">
        <v>17.799999237060547</v>
      </c>
      <c r="Z36">
        <v>16</v>
      </c>
      <c r="AA36">
        <v>10</v>
      </c>
      <c r="AB36">
        <v>3.090909004211426</v>
      </c>
      <c r="AC36">
        <v>2.8299999237060547</v>
      </c>
      <c r="AD36">
        <v>1.7799999713897705</v>
      </c>
      <c r="AE36">
        <v>9.870526313781738</v>
      </c>
      <c r="AF36">
        <v>3.0999999046325684</v>
      </c>
      <c r="AG36">
        <v>3.5250463485717773</v>
      </c>
      <c r="AH36">
        <v>4.5</v>
      </c>
      <c r="AI36">
        <v>16.16192054748535</v>
      </c>
      <c r="AJ36">
        <v>2.3499999046325684</v>
      </c>
      <c r="AK36">
        <v>6.31382942199707</v>
      </c>
      <c r="AL36">
        <v>0</v>
      </c>
      <c r="AM36">
        <v>37.5</v>
      </c>
      <c r="AN36">
        <v>26.5</v>
      </c>
      <c r="AO36">
        <v>0.4000000059604645</v>
      </c>
      <c r="AP36">
        <v>0</v>
      </c>
      <c r="AQ36">
        <v>21.80858039855957</v>
      </c>
      <c r="AR36">
        <v>32.08690643310547</v>
      </c>
      <c r="AS36">
        <v>32.50858688354492</v>
      </c>
      <c r="AT36">
        <v>38.79999923706055</v>
      </c>
      <c r="AU36">
        <v>45.29999923706055</v>
      </c>
      <c r="AV36">
        <v>18.43351936340332</v>
      </c>
      <c r="AW36">
        <v>20.709999084472656</v>
      </c>
      <c r="AX36">
        <v>20</v>
      </c>
      <c r="AY36">
        <v>3804000</v>
      </c>
      <c r="AZ36">
        <v>0</v>
      </c>
      <c r="BA36">
        <v>6</v>
      </c>
      <c r="BB36">
        <v>1</v>
      </c>
      <c r="BC36">
        <v>175</v>
      </c>
      <c r="BD36">
        <v>4</v>
      </c>
      <c r="BE36" t="s">
        <v>228</v>
      </c>
      <c r="BF36" t="s">
        <v>229</v>
      </c>
      <c r="BG36" s="99">
        <v>38674</v>
      </c>
      <c r="BH36">
        <v>0.0022423097398132086</v>
      </c>
      <c r="BI36">
        <v>10.271221160888672</v>
      </c>
      <c r="BJ36">
        <v>0.003892990993335843</v>
      </c>
      <c r="BK36">
        <v>0.6019003987312317</v>
      </c>
      <c r="BL36">
        <v>2</v>
      </c>
      <c r="BM36" t="b">
        <v>1</v>
      </c>
      <c r="BN36">
        <v>1</v>
      </c>
      <c r="BO36">
        <v>11.84207534790039</v>
      </c>
      <c r="BP36">
        <v>22</v>
      </c>
      <c r="BQ36">
        <v>49.29999923706055</v>
      </c>
      <c r="BR36">
        <v>48.29999923706055</v>
      </c>
      <c r="BS36">
        <v>12.399999618530273</v>
      </c>
      <c r="BT36">
        <v>22.799999237060547</v>
      </c>
      <c r="BU36">
        <v>34.900001525878906</v>
      </c>
      <c r="BV36">
        <v>28.899999618530273</v>
      </c>
      <c r="BW36">
        <v>41.599998474121094</v>
      </c>
      <c r="BX36">
        <v>23.5</v>
      </c>
      <c r="BY36">
        <v>42.21453094482422</v>
      </c>
      <c r="BZ36">
        <v>38.361576080322266</v>
      </c>
      <c r="CA36">
        <v>14.264384269714355</v>
      </c>
      <c r="CB36">
        <v>26.522262573242188</v>
      </c>
      <c r="CC36" t="s">
        <v>230</v>
      </c>
      <c r="CD36" t="s">
        <v>235</v>
      </c>
      <c r="CE36">
        <v>6312.89990234375</v>
      </c>
      <c r="CF36" t="s">
        <v>17</v>
      </c>
      <c r="CG36">
        <v>0.9552658796310425</v>
      </c>
      <c r="CH36">
        <v>0.8419766426086426</v>
      </c>
      <c r="CI36">
        <v>2</v>
      </c>
      <c r="CJ36" t="b">
        <v>1</v>
      </c>
      <c r="CK36" s="99">
        <v>39024</v>
      </c>
      <c r="CL36" t="s">
        <v>503</v>
      </c>
      <c r="CM36" t="b">
        <v>0</v>
      </c>
      <c r="CN36">
        <v>0</v>
      </c>
      <c r="CQ36" t="b">
        <v>0</v>
      </c>
      <c r="CR36" t="b">
        <v>0</v>
      </c>
      <c r="CS36" t="b">
        <v>1</v>
      </c>
      <c r="CT36">
        <v>0.16036362946033478</v>
      </c>
    </row>
    <row r="37" spans="1:98" ht="12.75">
      <c r="A37">
        <v>202</v>
      </c>
      <c r="B37" t="s">
        <v>282</v>
      </c>
      <c r="C37" t="s">
        <v>56</v>
      </c>
      <c r="D37" t="s">
        <v>579</v>
      </c>
      <c r="E37">
        <v>2</v>
      </c>
      <c r="G37" t="s">
        <v>246</v>
      </c>
      <c r="H37">
        <v>3</v>
      </c>
      <c r="I37">
        <v>2004</v>
      </c>
      <c r="J37">
        <v>10</v>
      </c>
      <c r="K37">
        <v>2</v>
      </c>
      <c r="L37" t="b">
        <v>1</v>
      </c>
      <c r="M37">
        <v>2006</v>
      </c>
      <c r="N37">
        <v>2</v>
      </c>
      <c r="O37" s="99">
        <v>38673</v>
      </c>
      <c r="P37" s="99">
        <v>38674.54524305555</v>
      </c>
      <c r="Q37" s="128">
        <v>42.290000915527344</v>
      </c>
      <c r="R37" s="128">
        <v>23.600000381469727</v>
      </c>
      <c r="S37" s="128">
        <v>0</v>
      </c>
      <c r="T37" s="128">
        <v>46.9900016784668</v>
      </c>
      <c r="U37" s="128">
        <v>35.5</v>
      </c>
      <c r="V37" s="128">
        <v>296.8580017089844</v>
      </c>
      <c r="W37">
        <v>0</v>
      </c>
      <c r="X37">
        <v>3.8259999752044678</v>
      </c>
      <c r="Y37">
        <v>28.700000762939453</v>
      </c>
      <c r="Z37">
        <v>24</v>
      </c>
      <c r="AA37">
        <v>16.799999237060547</v>
      </c>
      <c r="AB37">
        <v>0</v>
      </c>
      <c r="AC37">
        <v>3.450000047683716</v>
      </c>
      <c r="AD37">
        <v>1.7100000381469727</v>
      </c>
      <c r="AE37">
        <v>14</v>
      </c>
      <c r="AF37">
        <v>14</v>
      </c>
      <c r="AG37">
        <v>0</v>
      </c>
      <c r="AH37">
        <v>0</v>
      </c>
      <c r="AI37">
        <v>31.17498207092285</v>
      </c>
      <c r="AJ37">
        <v>2.6500000953674316</v>
      </c>
      <c r="AK37">
        <v>2.980868339538574</v>
      </c>
      <c r="AM37">
        <v>0</v>
      </c>
      <c r="AN37">
        <v>0</v>
      </c>
      <c r="AO37">
        <v>0</v>
      </c>
      <c r="AP37">
        <v>0</v>
      </c>
      <c r="AQ37">
        <v>27.29236602783203</v>
      </c>
      <c r="AR37">
        <v>13.524885177612305</v>
      </c>
      <c r="AS37">
        <v>20.510499954223633</v>
      </c>
      <c r="AT37">
        <v>0</v>
      </c>
      <c r="AU37">
        <v>82.80000305175781</v>
      </c>
      <c r="AV37">
        <v>14.382223129272461</v>
      </c>
      <c r="AW37">
        <v>30.18000030517578</v>
      </c>
      <c r="AX37">
        <v>29</v>
      </c>
      <c r="AY37">
        <v>266000</v>
      </c>
      <c r="AZ37">
        <v>0</v>
      </c>
      <c r="BA37">
        <v>19</v>
      </c>
      <c r="BB37">
        <v>1</v>
      </c>
      <c r="BC37">
        <v>0</v>
      </c>
      <c r="BD37">
        <v>0</v>
      </c>
      <c r="BE37" t="s">
        <v>228</v>
      </c>
      <c r="BF37" t="s">
        <v>228</v>
      </c>
      <c r="BG37" s="99">
        <v>38674</v>
      </c>
      <c r="BH37">
        <v>0.015314063057303429</v>
      </c>
      <c r="BI37">
        <v>11.55571174621582</v>
      </c>
      <c r="BJ37">
        <v>0.06766670942306519</v>
      </c>
      <c r="BK37">
        <v>0.47502097487449646</v>
      </c>
      <c r="BL37">
        <v>2</v>
      </c>
      <c r="BM37" t="b">
        <v>1</v>
      </c>
      <c r="BN37">
        <v>1</v>
      </c>
      <c r="BO37">
        <v>13.488578796386719</v>
      </c>
      <c r="BP37">
        <v>11</v>
      </c>
      <c r="BQ37">
        <v>45</v>
      </c>
      <c r="BR37">
        <v>49.29999923706055</v>
      </c>
      <c r="BS37">
        <v>18.600000381469727</v>
      </c>
      <c r="BT37">
        <v>22.799999237060547</v>
      </c>
      <c r="BU37">
        <v>39.099998474121094</v>
      </c>
      <c r="BV37">
        <v>30.899999618530273</v>
      </c>
      <c r="BW37">
        <v>0</v>
      </c>
      <c r="BX37">
        <v>38.5</v>
      </c>
      <c r="BY37">
        <v>76.37540435791016</v>
      </c>
      <c r="BZ37">
        <v>67.06893157958984</v>
      </c>
      <c r="CA37">
        <v>10.724138259887695</v>
      </c>
      <c r="CB37">
        <v>19.158193588256836</v>
      </c>
      <c r="CC37" t="s">
        <v>230</v>
      </c>
      <c r="CD37" t="s">
        <v>260</v>
      </c>
      <c r="CE37">
        <v>0</v>
      </c>
      <c r="CG37">
        <v>0.9918117523193359</v>
      </c>
      <c r="CH37">
        <v>0.9990538954734802</v>
      </c>
      <c r="CI37">
        <v>2.0899999141693115</v>
      </c>
      <c r="CJ37" t="b">
        <v>1</v>
      </c>
      <c r="CK37" s="99">
        <v>39035</v>
      </c>
      <c r="CL37" t="s">
        <v>503</v>
      </c>
      <c r="CM37" t="b">
        <v>0</v>
      </c>
      <c r="CN37">
        <v>0</v>
      </c>
      <c r="CQ37" t="b">
        <v>0</v>
      </c>
      <c r="CR37" t="b">
        <v>0</v>
      </c>
      <c r="CS37" t="b">
        <v>1</v>
      </c>
      <c r="CT37">
        <v>0.2508317828178406</v>
      </c>
    </row>
    <row r="38" spans="1:98" ht="12.75">
      <c r="A38">
        <v>218</v>
      </c>
      <c r="B38" t="s">
        <v>284</v>
      </c>
      <c r="C38" t="s">
        <v>51</v>
      </c>
      <c r="D38" t="s">
        <v>285</v>
      </c>
      <c r="E38">
        <v>2</v>
      </c>
      <c r="G38" t="s">
        <v>234</v>
      </c>
      <c r="H38">
        <v>3</v>
      </c>
      <c r="I38">
        <v>2004</v>
      </c>
      <c r="J38">
        <v>9</v>
      </c>
      <c r="K38">
        <v>12</v>
      </c>
      <c r="L38" t="b">
        <v>1</v>
      </c>
      <c r="M38">
        <v>2005</v>
      </c>
      <c r="N38">
        <v>3</v>
      </c>
      <c r="O38" s="99">
        <v>38673</v>
      </c>
      <c r="P38" s="99">
        <v>38674.54525462963</v>
      </c>
      <c r="Q38" s="128">
        <v>45</v>
      </c>
      <c r="R38" s="128">
        <v>28</v>
      </c>
      <c r="S38" s="128">
        <v>0</v>
      </c>
      <c r="T38" s="128">
        <v>57.22999954223633</v>
      </c>
      <c r="U38" s="128">
        <v>34.880001068115234</v>
      </c>
      <c r="V38" s="128">
        <v>70.34300231933594</v>
      </c>
      <c r="W38">
        <v>0.13099999725818634</v>
      </c>
      <c r="X38">
        <v>2.7929999828338623</v>
      </c>
      <c r="Y38">
        <v>27.899999618530273</v>
      </c>
      <c r="Z38">
        <v>23</v>
      </c>
      <c r="AA38">
        <v>17</v>
      </c>
      <c r="AB38">
        <v>0</v>
      </c>
      <c r="AC38">
        <v>2.5899999141693115</v>
      </c>
      <c r="AD38">
        <v>1.6399999856948853</v>
      </c>
      <c r="AE38">
        <v>10</v>
      </c>
      <c r="AF38">
        <v>11</v>
      </c>
      <c r="AG38">
        <v>0</v>
      </c>
      <c r="AH38">
        <v>0</v>
      </c>
      <c r="AI38">
        <v>13.527078628540039</v>
      </c>
      <c r="AJ38">
        <v>2.140000104904175</v>
      </c>
      <c r="AK38">
        <v>0.8538010716438293</v>
      </c>
      <c r="AM38">
        <v>24.4</v>
      </c>
      <c r="AN38">
        <v>36</v>
      </c>
      <c r="AO38">
        <v>0</v>
      </c>
      <c r="AP38">
        <v>0</v>
      </c>
      <c r="AQ38">
        <v>17.861194610595703</v>
      </c>
      <c r="AR38">
        <v>24.92892074584961</v>
      </c>
      <c r="AS38">
        <v>15.501294136047363</v>
      </c>
      <c r="AT38">
        <v>0</v>
      </c>
      <c r="AU38">
        <v>59.599998474121094</v>
      </c>
      <c r="AV38">
        <v>5.780775547027588</v>
      </c>
      <c r="AW38">
        <v>23.910999298095703</v>
      </c>
      <c r="AX38">
        <v>33.099998474121094</v>
      </c>
      <c r="AY38">
        <v>30000</v>
      </c>
      <c r="AZ38">
        <v>0</v>
      </c>
      <c r="BA38">
        <v>16.5</v>
      </c>
      <c r="BB38">
        <v>1</v>
      </c>
      <c r="BC38">
        <v>0</v>
      </c>
      <c r="BD38">
        <v>0</v>
      </c>
      <c r="BE38" t="s">
        <v>228</v>
      </c>
      <c r="BF38" t="s">
        <v>243</v>
      </c>
      <c r="BG38" s="99">
        <v>38674</v>
      </c>
      <c r="BH38">
        <v>0.11336055397987366</v>
      </c>
      <c r="BI38">
        <v>4.838709831237793</v>
      </c>
      <c r="BJ38">
        <v>0.22038787603378296</v>
      </c>
      <c r="BK38">
        <v>0.15536926686763763</v>
      </c>
      <c r="BL38">
        <v>2</v>
      </c>
      <c r="BM38" t="b">
        <v>1</v>
      </c>
      <c r="BN38">
        <v>1</v>
      </c>
      <c r="BO38">
        <v>10.812132835388184</v>
      </c>
      <c r="BP38">
        <v>15.199999809265137</v>
      </c>
      <c r="BQ38">
        <v>62.400001525878906</v>
      </c>
      <c r="BR38">
        <v>37.099998474121094</v>
      </c>
      <c r="BS38">
        <v>14.699999809265137</v>
      </c>
      <c r="BT38">
        <v>18.799999237060547</v>
      </c>
      <c r="BU38">
        <v>31.5</v>
      </c>
      <c r="BV38">
        <v>25.100000381469727</v>
      </c>
      <c r="BW38">
        <v>0</v>
      </c>
      <c r="BX38">
        <v>35</v>
      </c>
      <c r="BY38">
        <v>111.55377960205078</v>
      </c>
      <c r="BZ38">
        <v>101.23255920410156</v>
      </c>
      <c r="CA38">
        <v>2.854536294937134</v>
      </c>
      <c r="CB38">
        <v>6.488888740539551</v>
      </c>
      <c r="CC38" t="s">
        <v>230</v>
      </c>
      <c r="CD38" t="s">
        <v>238</v>
      </c>
      <c r="CE38">
        <v>47.400001525878906</v>
      </c>
      <c r="CG38">
        <v>0.8970291614532471</v>
      </c>
      <c r="CH38">
        <v>0.8561388254165649</v>
      </c>
      <c r="CI38">
        <v>1.659999966621399</v>
      </c>
      <c r="CJ38" t="b">
        <v>1</v>
      </c>
      <c r="CK38" s="99">
        <v>38938</v>
      </c>
      <c r="CL38" t="s">
        <v>544</v>
      </c>
      <c r="CM38" t="b">
        <v>0</v>
      </c>
      <c r="CN38">
        <v>0</v>
      </c>
      <c r="CQ38" t="b">
        <v>0</v>
      </c>
      <c r="CR38" t="b">
        <v>1</v>
      </c>
      <c r="CS38" t="b">
        <v>1</v>
      </c>
      <c r="CT38">
        <v>0.524921178817749</v>
      </c>
    </row>
    <row r="39" spans="1:98" ht="12.75">
      <c r="A39">
        <v>231</v>
      </c>
      <c r="B39" t="s">
        <v>286</v>
      </c>
      <c r="C39" t="s">
        <v>287</v>
      </c>
      <c r="D39" t="s">
        <v>266</v>
      </c>
      <c r="E39">
        <v>2</v>
      </c>
      <c r="G39" t="s">
        <v>234</v>
      </c>
      <c r="H39">
        <v>3</v>
      </c>
      <c r="I39">
        <v>2005</v>
      </c>
      <c r="J39">
        <v>10</v>
      </c>
      <c r="K39">
        <v>9</v>
      </c>
      <c r="L39" t="b">
        <v>1</v>
      </c>
      <c r="M39">
        <v>2005</v>
      </c>
      <c r="N39">
        <v>4</v>
      </c>
      <c r="O39" s="99">
        <v>38673</v>
      </c>
      <c r="P39" s="99">
        <v>38674.54525462963</v>
      </c>
      <c r="Q39" s="128">
        <v>4.239999771118164</v>
      </c>
      <c r="R39" s="128">
        <v>-13.699999809265137</v>
      </c>
      <c r="S39" s="128">
        <v>0</v>
      </c>
      <c r="T39" s="128">
        <v>9.350000381469727</v>
      </c>
      <c r="U39" s="128">
        <v>3.450000047683716</v>
      </c>
      <c r="V39" s="128">
        <v>525.6199951171875</v>
      </c>
      <c r="W39">
        <v>1670.133056640625</v>
      </c>
      <c r="X39">
        <v>0.45899999141693115</v>
      </c>
      <c r="Y39">
        <v>3.0999999046325684</v>
      </c>
      <c r="Z39">
        <v>25</v>
      </c>
      <c r="AA39">
        <v>17</v>
      </c>
      <c r="AB39">
        <v>0</v>
      </c>
      <c r="AC39">
        <v>-2.7200000286102295</v>
      </c>
      <c r="AD39">
        <v>0.18000000715255737</v>
      </c>
      <c r="AE39">
        <v>54.450260162353516</v>
      </c>
      <c r="AF39">
        <v>13.916449546813965</v>
      </c>
      <c r="AG39">
        <v>0</v>
      </c>
      <c r="AH39">
        <v>0</v>
      </c>
      <c r="AI39">
        <v>-45.36026382446289</v>
      </c>
      <c r="AJ39">
        <v>-1.1399999856948853</v>
      </c>
      <c r="AK39">
        <v>-63.36842727661133</v>
      </c>
      <c r="AM39">
        <v>7</v>
      </c>
      <c r="AN39">
        <v>36</v>
      </c>
      <c r="AO39">
        <v>0</v>
      </c>
      <c r="AP39">
        <v>0</v>
      </c>
      <c r="AQ39">
        <v>58.16136932373047</v>
      </c>
      <c r="AR39">
        <v>1.8423000574111938</v>
      </c>
      <c r="AS39">
        <v>5.84417724609375</v>
      </c>
      <c r="AT39">
        <v>0</v>
      </c>
      <c r="AU39">
        <v>-68</v>
      </c>
      <c r="AV39">
        <v>0</v>
      </c>
      <c r="AW39">
        <v>3.450000047683716</v>
      </c>
      <c r="AX39">
        <v>31</v>
      </c>
      <c r="AY39">
        <v>289000</v>
      </c>
      <c r="AZ39">
        <v>0</v>
      </c>
      <c r="BA39">
        <v>17.5</v>
      </c>
      <c r="BB39">
        <v>1</v>
      </c>
      <c r="BC39">
        <v>0</v>
      </c>
      <c r="BD39">
        <v>0</v>
      </c>
      <c r="BE39" t="s">
        <v>229</v>
      </c>
      <c r="BF39" t="s">
        <v>301</v>
      </c>
      <c r="BG39" s="99">
        <v>38674</v>
      </c>
      <c r="BH39">
        <v>0.009313826449215412</v>
      </c>
      <c r="BI39">
        <v>28.852352142333984</v>
      </c>
      <c r="BJ39">
        <v>0.11544067412614822</v>
      </c>
      <c r="BK39">
        <v>0.21626326441764832</v>
      </c>
      <c r="BL39">
        <v>2</v>
      </c>
      <c r="BM39" t="b">
        <v>1</v>
      </c>
      <c r="BN39">
        <v>1</v>
      </c>
      <c r="BO39">
        <v>-6.849144458770752</v>
      </c>
      <c r="BP39">
        <v>1.5</v>
      </c>
      <c r="BQ39">
        <v>60.5</v>
      </c>
      <c r="BR39">
        <v>103.30000305175781</v>
      </c>
      <c r="BS39">
        <v>21.5</v>
      </c>
      <c r="BT39">
        <v>31.799999237060547</v>
      </c>
      <c r="BU39">
        <v>103.30000305175781</v>
      </c>
      <c r="BV39">
        <v>67.5999984741211</v>
      </c>
      <c r="BW39">
        <v>0</v>
      </c>
      <c r="BX39">
        <v>36</v>
      </c>
      <c r="BY39">
        <v>-20.266271591186523</v>
      </c>
      <c r="BZ39">
        <v>-13.09992504119873</v>
      </c>
      <c r="CA39">
        <v>0</v>
      </c>
      <c r="CB39">
        <v>-340.7547302246094</v>
      </c>
      <c r="CC39" t="s">
        <v>230</v>
      </c>
      <c r="CD39" t="s">
        <v>332</v>
      </c>
      <c r="CE39">
        <v>522.9000244140625</v>
      </c>
      <c r="CG39">
        <v>0.9347453713417053</v>
      </c>
      <c r="CH39">
        <v>0.40599948167800903</v>
      </c>
      <c r="CI39">
        <v>0.25200000405311584</v>
      </c>
      <c r="CJ39" t="b">
        <v>1</v>
      </c>
      <c r="CK39" s="99">
        <v>38731</v>
      </c>
      <c r="CM39" t="b">
        <v>0</v>
      </c>
      <c r="CN39">
        <v>0</v>
      </c>
      <c r="CQ39" t="b">
        <v>0</v>
      </c>
      <c r="CR39" t="b">
        <v>1</v>
      </c>
      <c r="CS39" t="b">
        <v>1</v>
      </c>
      <c r="CT39">
        <v>0</v>
      </c>
    </row>
    <row r="40" spans="1:98" ht="12.75">
      <c r="A40">
        <v>238</v>
      </c>
      <c r="B40" t="s">
        <v>288</v>
      </c>
      <c r="C40" t="s">
        <v>55</v>
      </c>
      <c r="D40" t="s">
        <v>289</v>
      </c>
      <c r="E40">
        <v>1</v>
      </c>
      <c r="G40" t="s">
        <v>246</v>
      </c>
      <c r="H40">
        <v>3</v>
      </c>
      <c r="I40">
        <v>2005</v>
      </c>
      <c r="J40">
        <v>10</v>
      </c>
      <c r="K40">
        <v>8</v>
      </c>
      <c r="L40" t="b">
        <v>1</v>
      </c>
      <c r="M40">
        <v>2005</v>
      </c>
      <c r="N40">
        <v>4</v>
      </c>
      <c r="O40" s="99">
        <v>38673</v>
      </c>
      <c r="P40" s="99">
        <v>38674.54524305555</v>
      </c>
      <c r="Q40" s="128">
        <v>37.400001525878906</v>
      </c>
      <c r="R40" s="128">
        <v>26.200000762939453</v>
      </c>
      <c r="S40" s="128">
        <v>0.20000000298023224</v>
      </c>
      <c r="T40" s="128">
        <v>39.5</v>
      </c>
      <c r="U40" s="128">
        <v>27.059999465942383</v>
      </c>
      <c r="V40" s="128">
        <v>47.87300109863281</v>
      </c>
      <c r="W40">
        <v>0</v>
      </c>
      <c r="X40">
        <v>2.578000068664551</v>
      </c>
      <c r="Y40">
        <v>24.700000762939453</v>
      </c>
      <c r="Z40">
        <v>25</v>
      </c>
      <c r="AA40">
        <v>18</v>
      </c>
      <c r="AB40">
        <v>1.0084034204483032</v>
      </c>
      <c r="AC40">
        <v>2.5199999809265137</v>
      </c>
      <c r="AD40">
        <v>1.3700000047683716</v>
      </c>
      <c r="AE40">
        <v>12</v>
      </c>
      <c r="AF40">
        <v>12.5</v>
      </c>
      <c r="AG40">
        <v>0.5347593426704407</v>
      </c>
      <c r="AH40">
        <v>0.800000011920929</v>
      </c>
      <c r="AI40">
        <v>30.050573348999023</v>
      </c>
      <c r="AJ40">
        <v>2.009999990463257</v>
      </c>
      <c r="AK40">
        <v>2.0157477855682373</v>
      </c>
      <c r="AM40">
        <v>31.2</v>
      </c>
      <c r="AN40">
        <v>39</v>
      </c>
      <c r="AO40">
        <v>0.20000000298023224</v>
      </c>
      <c r="AP40">
        <v>0</v>
      </c>
      <c r="AQ40">
        <v>23.870628356933594</v>
      </c>
      <c r="AR40">
        <v>33.7878303527832</v>
      </c>
      <c r="AS40">
        <v>25.27606964111328</v>
      </c>
      <c r="AT40">
        <v>14.899999618530273</v>
      </c>
      <c r="AU40">
        <v>63</v>
      </c>
      <c r="AV40">
        <v>11.58853816986084</v>
      </c>
      <c r="AW40">
        <v>23.312999725341797</v>
      </c>
      <c r="AX40">
        <v>48</v>
      </c>
      <c r="AY40">
        <v>22500</v>
      </c>
      <c r="AZ40">
        <v>0</v>
      </c>
      <c r="BA40">
        <v>15</v>
      </c>
      <c r="BB40">
        <v>1</v>
      </c>
      <c r="BC40">
        <v>0</v>
      </c>
      <c r="BD40">
        <v>0</v>
      </c>
      <c r="BE40" t="s">
        <v>228</v>
      </c>
      <c r="BF40" t="s">
        <v>301</v>
      </c>
      <c r="BG40" s="99">
        <v>38674</v>
      </c>
      <c r="BH40">
        <v>0.23514987528324127</v>
      </c>
      <c r="BI40">
        <v>14.113341331481934</v>
      </c>
      <c r="BJ40">
        <v>0.38885167241096497</v>
      </c>
      <c r="BK40">
        <v>0.5704079866409302</v>
      </c>
      <c r="BL40">
        <v>2</v>
      </c>
      <c r="BM40" t="b">
        <v>1</v>
      </c>
      <c r="BN40">
        <v>1</v>
      </c>
      <c r="BO40">
        <v>10.174720764160156</v>
      </c>
      <c r="BP40">
        <v>11.899999618530273</v>
      </c>
      <c r="BQ40">
        <v>39.5</v>
      </c>
      <c r="BR40">
        <v>49.5</v>
      </c>
      <c r="BS40">
        <v>15.300000190734863</v>
      </c>
      <c r="BT40">
        <v>18.700000762939453</v>
      </c>
      <c r="BU40">
        <v>35.5</v>
      </c>
      <c r="BV40">
        <v>27.100000381469727</v>
      </c>
      <c r="BW40">
        <v>14.800000190734863</v>
      </c>
      <c r="BX40">
        <v>37.5</v>
      </c>
      <c r="BY40">
        <v>96.67897033691406</v>
      </c>
      <c r="BZ40">
        <v>86.34960174560547</v>
      </c>
      <c r="CA40">
        <v>8.387510299682617</v>
      </c>
      <c r="CB40">
        <v>14.489837646484375</v>
      </c>
      <c r="CC40" t="s">
        <v>230</v>
      </c>
      <c r="CD40" t="s">
        <v>260</v>
      </c>
      <c r="CE40">
        <v>52.5</v>
      </c>
      <c r="CG40">
        <v>0.9712885618209839</v>
      </c>
      <c r="CH40">
        <v>0.9811411499977112</v>
      </c>
      <c r="CI40">
        <v>1.5199999809265137</v>
      </c>
      <c r="CJ40" t="b">
        <v>1</v>
      </c>
      <c r="CK40" s="99">
        <v>39026</v>
      </c>
      <c r="CL40" t="s">
        <v>503</v>
      </c>
      <c r="CM40" t="b">
        <v>0</v>
      </c>
      <c r="CN40">
        <v>0</v>
      </c>
      <c r="CQ40" t="b">
        <v>0</v>
      </c>
      <c r="CR40" t="b">
        <v>0</v>
      </c>
      <c r="CS40" t="b">
        <v>0</v>
      </c>
      <c r="CT40">
        <v>0.31905999779701233</v>
      </c>
    </row>
    <row r="41" spans="1:98" ht="12.75">
      <c r="A41">
        <v>311</v>
      </c>
      <c r="B41" t="s">
        <v>290</v>
      </c>
      <c r="C41" t="s">
        <v>40</v>
      </c>
      <c r="D41" t="s">
        <v>275</v>
      </c>
      <c r="E41">
        <v>1</v>
      </c>
      <c r="F41" t="s">
        <v>291</v>
      </c>
      <c r="G41" t="s">
        <v>227</v>
      </c>
      <c r="H41">
        <v>3</v>
      </c>
      <c r="I41">
        <v>2004</v>
      </c>
      <c r="J41">
        <v>10</v>
      </c>
      <c r="K41">
        <v>12</v>
      </c>
      <c r="L41" t="b">
        <v>1</v>
      </c>
      <c r="M41">
        <v>2005</v>
      </c>
      <c r="N41">
        <v>3</v>
      </c>
      <c r="O41" s="99">
        <v>38673</v>
      </c>
      <c r="P41" s="99">
        <v>38674.54524305555</v>
      </c>
      <c r="Q41" s="128">
        <v>30.329999923706055</v>
      </c>
      <c r="R41" s="128">
        <v>11.699999809265137</v>
      </c>
      <c r="S41" s="128">
        <v>1.5199999809265137</v>
      </c>
      <c r="T41" s="128">
        <v>36.2599983215332</v>
      </c>
      <c r="U41" s="128">
        <v>25.5</v>
      </c>
      <c r="V41" s="128">
        <v>2189.676025390625</v>
      </c>
      <c r="W41">
        <v>7317.2001953125</v>
      </c>
      <c r="X41">
        <v>3.938999891281128</v>
      </c>
      <c r="Y41">
        <v>19.399999618530273</v>
      </c>
      <c r="Z41">
        <v>12.5</v>
      </c>
      <c r="AA41">
        <v>7</v>
      </c>
      <c r="AB41">
        <v>5.859375</v>
      </c>
      <c r="AC41">
        <v>2.680000066757202</v>
      </c>
      <c r="AD41">
        <v>2.7699999809265137</v>
      </c>
      <c r="AE41">
        <v>0.7208221554756165</v>
      </c>
      <c r="AF41">
        <v>1</v>
      </c>
      <c r="AG41">
        <v>5.011539459228516</v>
      </c>
      <c r="AH41">
        <v>4</v>
      </c>
      <c r="AI41">
        <v>10.173338890075684</v>
      </c>
      <c r="AJ41">
        <v>2.6500000953674316</v>
      </c>
      <c r="AK41">
        <v>0.2900274395942688</v>
      </c>
      <c r="AM41">
        <v>25</v>
      </c>
      <c r="AN41">
        <v>31</v>
      </c>
      <c r="AO41">
        <v>0.10000000149011612</v>
      </c>
      <c r="AP41">
        <v>0</v>
      </c>
      <c r="AQ41">
        <v>6.1127214431762695</v>
      </c>
      <c r="AR41">
        <v>30.039379119873047</v>
      </c>
      <c r="AS41">
        <v>41.984073638916016</v>
      </c>
      <c r="AT41">
        <v>45.29999923706055</v>
      </c>
      <c r="AU41">
        <v>33.5</v>
      </c>
      <c r="AV41">
        <v>5.6320576667785645</v>
      </c>
      <c r="AW41">
        <v>25.5</v>
      </c>
      <c r="AX41">
        <v>1</v>
      </c>
      <c r="AY41">
        <v>1272000</v>
      </c>
      <c r="AZ41">
        <v>0</v>
      </c>
      <c r="BA41">
        <v>12</v>
      </c>
      <c r="BB41">
        <v>1</v>
      </c>
      <c r="BC41">
        <v>0</v>
      </c>
      <c r="BD41">
        <v>0</v>
      </c>
      <c r="BE41" t="s">
        <v>228</v>
      </c>
      <c r="BF41" t="s">
        <v>229</v>
      </c>
      <c r="BG41" s="99">
        <v>38674</v>
      </c>
      <c r="BH41">
        <v>0.0010226735612377524</v>
      </c>
      <c r="BI41">
        <v>1.6685205698013306</v>
      </c>
      <c r="BJ41">
        <v>0.0018965461058542132</v>
      </c>
      <c r="BK41">
        <v>0.13862355053424835</v>
      </c>
      <c r="BL41">
        <v>2</v>
      </c>
      <c r="BM41" t="b">
        <v>1</v>
      </c>
      <c r="BN41">
        <v>1</v>
      </c>
      <c r="BO41">
        <v>13.232746124267578</v>
      </c>
      <c r="BP41">
        <v>25.600000381469727</v>
      </c>
      <c r="BQ41">
        <v>96.69999694824219</v>
      </c>
      <c r="BR41">
        <v>33.29999923706055</v>
      </c>
      <c r="BS41">
        <v>8.399999618530273</v>
      </c>
      <c r="BT41">
        <v>14.100000381469727</v>
      </c>
      <c r="BU41">
        <v>24.299999237060547</v>
      </c>
      <c r="BV41">
        <v>19.200000762939453</v>
      </c>
      <c r="BW41">
        <v>46.099998474121094</v>
      </c>
      <c r="BX41">
        <v>29</v>
      </c>
      <c r="BY41">
        <v>60.937496185302734</v>
      </c>
      <c r="BZ41">
        <v>60.5552978515625</v>
      </c>
      <c r="CA41">
        <v>1.7090851068496704</v>
      </c>
      <c r="CB41">
        <v>6.090339660644531</v>
      </c>
      <c r="CC41" t="s">
        <v>230</v>
      </c>
      <c r="CD41" t="s">
        <v>231</v>
      </c>
      <c r="CE41">
        <v>2300</v>
      </c>
      <c r="CG41">
        <v>0.22104837000370026</v>
      </c>
      <c r="CH41">
        <v>0.8608620166778564</v>
      </c>
      <c r="CI41">
        <v>2.4600000381469727</v>
      </c>
      <c r="CJ41" t="b">
        <v>1</v>
      </c>
      <c r="CK41" s="99">
        <v>38743</v>
      </c>
      <c r="CL41" t="s">
        <v>544</v>
      </c>
      <c r="CM41" t="b">
        <v>0</v>
      </c>
      <c r="CN41">
        <v>0</v>
      </c>
      <c r="CQ41" t="b">
        <v>0</v>
      </c>
      <c r="CR41" t="b">
        <v>1</v>
      </c>
      <c r="CS41" t="b">
        <v>1</v>
      </c>
      <c r="CT41">
        <v>0.7539007663726807</v>
      </c>
    </row>
    <row r="42" spans="1:98" ht="12.75">
      <c r="A42">
        <v>320</v>
      </c>
      <c r="B42" t="s">
        <v>292</v>
      </c>
      <c r="C42" t="s">
        <v>103</v>
      </c>
      <c r="D42" t="s">
        <v>274</v>
      </c>
      <c r="E42">
        <v>1</v>
      </c>
      <c r="G42" t="s">
        <v>246</v>
      </c>
      <c r="H42">
        <v>3</v>
      </c>
      <c r="I42">
        <v>2004</v>
      </c>
      <c r="J42">
        <v>10</v>
      </c>
      <c r="K42">
        <v>12</v>
      </c>
      <c r="L42" t="b">
        <v>1</v>
      </c>
      <c r="M42">
        <v>2005</v>
      </c>
      <c r="N42">
        <v>3</v>
      </c>
      <c r="O42" s="99">
        <v>38673</v>
      </c>
      <c r="P42" s="99">
        <v>38674.54524305555</v>
      </c>
      <c r="Q42" s="128">
        <v>29.290000915527344</v>
      </c>
      <c r="R42" s="128">
        <v>6.699999809265137</v>
      </c>
      <c r="S42" s="128">
        <v>2.319999933242798</v>
      </c>
      <c r="T42" s="128">
        <v>29.68000030517578</v>
      </c>
      <c r="U42" s="128">
        <v>24.020000457763672</v>
      </c>
      <c r="V42" s="128">
        <v>134.13099670410156</v>
      </c>
      <c r="W42">
        <v>968.3350219726562</v>
      </c>
      <c r="X42">
        <v>1.2120000123977661</v>
      </c>
      <c r="Y42">
        <v>21</v>
      </c>
      <c r="Z42">
        <v>11</v>
      </c>
      <c r="AA42">
        <v>6</v>
      </c>
      <c r="AB42">
        <v>13.195266723632812</v>
      </c>
      <c r="AC42">
        <v>4.590000152587891</v>
      </c>
      <c r="AD42">
        <v>3.5</v>
      </c>
      <c r="AE42">
        <v>1.1220341920852661</v>
      </c>
      <c r="AF42">
        <v>5.502756118774414</v>
      </c>
      <c r="AG42">
        <v>7.920792102813721</v>
      </c>
      <c r="AH42">
        <v>16.799999237060547</v>
      </c>
      <c r="AI42">
        <v>5.320082187652588</v>
      </c>
      <c r="AJ42">
        <v>4.489999771118164</v>
      </c>
      <c r="AK42">
        <v>2.5585038661956787</v>
      </c>
      <c r="AM42">
        <v>74</v>
      </c>
      <c r="AN42">
        <v>1</v>
      </c>
      <c r="AO42">
        <v>0.10000000149011612</v>
      </c>
      <c r="AP42">
        <v>0</v>
      </c>
      <c r="AQ42">
        <v>23.295734405517578</v>
      </c>
      <c r="AR42">
        <v>67.53385925292969</v>
      </c>
      <c r="AS42">
        <v>14.255765914916992</v>
      </c>
      <c r="AT42">
        <v>91.5999984741211</v>
      </c>
      <c r="AU42">
        <v>50.5</v>
      </c>
      <c r="AV42">
        <v>19.83742332458496</v>
      </c>
      <c r="AW42">
        <v>19.450000762939453</v>
      </c>
      <c r="AX42">
        <v>6</v>
      </c>
      <c r="AY42">
        <v>31000</v>
      </c>
      <c r="AZ42">
        <v>0</v>
      </c>
      <c r="BA42">
        <v>5</v>
      </c>
      <c r="BB42">
        <v>1</v>
      </c>
      <c r="BC42">
        <v>0</v>
      </c>
      <c r="BD42">
        <v>0.062</v>
      </c>
      <c r="BE42" t="s">
        <v>228</v>
      </c>
      <c r="BF42" t="s">
        <v>229</v>
      </c>
      <c r="BG42" s="99">
        <v>38674</v>
      </c>
      <c r="BH42">
        <v>0.19072331488132477</v>
      </c>
      <c r="BI42">
        <v>2.2357261180877686</v>
      </c>
      <c r="BJ42">
        <v>0.061724841594696045</v>
      </c>
      <c r="BK42">
        <v>0.15298998355865479</v>
      </c>
      <c r="BL42">
        <v>2</v>
      </c>
      <c r="BM42" t="b">
        <v>1</v>
      </c>
      <c r="BN42">
        <v>1</v>
      </c>
      <c r="BO42">
        <v>22.441463470458984</v>
      </c>
      <c r="BP42">
        <v>15.5</v>
      </c>
      <c r="BQ42">
        <v>31.100000381469727</v>
      </c>
      <c r="BR42">
        <v>17.399999618530273</v>
      </c>
      <c r="BS42">
        <v>7.5</v>
      </c>
      <c r="BT42">
        <v>9.5</v>
      </c>
      <c r="BU42">
        <v>14</v>
      </c>
      <c r="BV42">
        <v>11.800000190734863</v>
      </c>
      <c r="BW42">
        <v>109.80000305175781</v>
      </c>
      <c r="BX42">
        <v>0</v>
      </c>
      <c r="BY42">
        <v>56.779659271240234</v>
      </c>
      <c r="BZ42">
        <v>56.559017181396484</v>
      </c>
      <c r="CA42">
        <v>16.67805290222168</v>
      </c>
      <c r="CB42">
        <v>31.282756805419922</v>
      </c>
      <c r="CC42" t="s">
        <v>230</v>
      </c>
      <c r="CD42" t="s">
        <v>260</v>
      </c>
      <c r="CE42">
        <v>102</v>
      </c>
      <c r="CG42">
        <v>0.9339486360549927</v>
      </c>
      <c r="CH42">
        <v>0.4090902805328369</v>
      </c>
      <c r="CI42">
        <v>1.5099999904632568</v>
      </c>
      <c r="CJ42" t="b">
        <v>1</v>
      </c>
      <c r="CK42" s="99">
        <v>39029</v>
      </c>
      <c r="CL42" t="s">
        <v>503</v>
      </c>
      <c r="CM42" t="b">
        <v>0</v>
      </c>
      <c r="CN42">
        <v>0</v>
      </c>
      <c r="CQ42" t="b">
        <v>0</v>
      </c>
      <c r="CR42" t="b">
        <v>0</v>
      </c>
      <c r="CS42" t="b">
        <v>1</v>
      </c>
      <c r="CT42">
        <v>0.27966102957725525</v>
      </c>
    </row>
    <row r="43" spans="1:98" ht="12.75">
      <c r="A43">
        <v>339</v>
      </c>
      <c r="B43" t="s">
        <v>293</v>
      </c>
      <c r="C43" t="s">
        <v>52</v>
      </c>
      <c r="D43" t="s">
        <v>294</v>
      </c>
      <c r="E43">
        <v>1</v>
      </c>
      <c r="G43" t="s">
        <v>227</v>
      </c>
      <c r="H43">
        <v>3</v>
      </c>
      <c r="I43">
        <v>2004</v>
      </c>
      <c r="J43">
        <v>10</v>
      </c>
      <c r="K43">
        <v>12</v>
      </c>
      <c r="L43" t="b">
        <v>1</v>
      </c>
      <c r="M43">
        <v>2005</v>
      </c>
      <c r="N43">
        <v>3</v>
      </c>
      <c r="O43" s="99">
        <v>38673</v>
      </c>
      <c r="P43" s="99">
        <v>38674.54524305555</v>
      </c>
      <c r="Q43" s="128">
        <v>26.5</v>
      </c>
      <c r="R43" s="128">
        <v>12.899999618530273</v>
      </c>
      <c r="S43" s="128">
        <v>0.5600000023841858</v>
      </c>
      <c r="T43" s="128">
        <v>29.010000228881836</v>
      </c>
      <c r="U43" s="128">
        <v>18.280000686645508</v>
      </c>
      <c r="V43" s="128">
        <v>1255.083984375</v>
      </c>
      <c r="W43">
        <v>16135.4326171875</v>
      </c>
      <c r="X43">
        <v>2.934000015258789</v>
      </c>
      <c r="Y43">
        <v>14.399999618530273</v>
      </c>
      <c r="Z43">
        <v>13</v>
      </c>
      <c r="AA43">
        <v>7</v>
      </c>
      <c r="AB43">
        <v>3</v>
      </c>
      <c r="AC43">
        <v>3.3299999237060547</v>
      </c>
      <c r="AD43">
        <v>2.059999942779541</v>
      </c>
      <c r="AE43">
        <v>10.100000381469727</v>
      </c>
      <c r="AF43">
        <v>10</v>
      </c>
      <c r="AG43">
        <v>2.1132075786590576</v>
      </c>
      <c r="AH43">
        <v>2.0999999046325684</v>
      </c>
      <c r="AI43">
        <v>23.521940231323242</v>
      </c>
      <c r="AJ43">
        <v>2.75</v>
      </c>
      <c r="AK43">
        <v>1.3884296417236328</v>
      </c>
      <c r="AM43">
        <v>0</v>
      </c>
      <c r="AN43">
        <v>0</v>
      </c>
      <c r="AO43">
        <v>3.5999999046325684</v>
      </c>
      <c r="AP43">
        <v>0</v>
      </c>
      <c r="AQ43">
        <v>19.505725860595703</v>
      </c>
      <c r="AR43">
        <v>29.049480438232422</v>
      </c>
      <c r="AS43">
        <v>19.936948776245117</v>
      </c>
      <c r="AT43">
        <v>21</v>
      </c>
      <c r="AU43">
        <v>43.29999923706055</v>
      </c>
      <c r="AV43">
        <v>11.93389892578125</v>
      </c>
      <c r="AW43">
        <v>11.960000038146973</v>
      </c>
      <c r="AX43">
        <v>24</v>
      </c>
      <c r="AY43">
        <v>921000</v>
      </c>
      <c r="AZ43">
        <v>0</v>
      </c>
      <c r="BA43">
        <v>10</v>
      </c>
      <c r="BB43">
        <v>1</v>
      </c>
      <c r="BC43">
        <v>0.086</v>
      </c>
      <c r="BD43">
        <v>14.064</v>
      </c>
      <c r="BE43" t="s">
        <v>228</v>
      </c>
      <c r="BF43" t="s">
        <v>243</v>
      </c>
      <c r="BG43" s="99">
        <v>38674</v>
      </c>
      <c r="BH43">
        <v>0.00820878241211176</v>
      </c>
      <c r="BI43">
        <v>8.455829620361328</v>
      </c>
      <c r="BJ43">
        <v>0.012471355497837067</v>
      </c>
      <c r="BK43">
        <v>0.6798071265220642</v>
      </c>
      <c r="BL43">
        <v>2</v>
      </c>
      <c r="BM43" t="b">
        <v>1</v>
      </c>
      <c r="BN43">
        <v>1</v>
      </c>
      <c r="BO43">
        <v>13.874323844909668</v>
      </c>
      <c r="BP43">
        <v>12</v>
      </c>
      <c r="BQ43">
        <v>29.700000762939453</v>
      </c>
      <c r="BR43">
        <v>26.299999237060547</v>
      </c>
      <c r="BS43">
        <v>6.699999809265137</v>
      </c>
      <c r="BT43">
        <v>10.399999618530273</v>
      </c>
      <c r="BU43">
        <v>19</v>
      </c>
      <c r="BV43">
        <v>14.699999809265137</v>
      </c>
      <c r="BW43">
        <v>20.700000762939453</v>
      </c>
      <c r="BX43">
        <v>36</v>
      </c>
      <c r="BY43">
        <v>87.7551040649414</v>
      </c>
      <c r="BZ43">
        <v>79.48296356201172</v>
      </c>
      <c r="CA43">
        <v>6.774204254150391</v>
      </c>
      <c r="CB43">
        <v>14.779245376586914</v>
      </c>
      <c r="CC43" t="s">
        <v>230</v>
      </c>
      <c r="CD43" t="s">
        <v>231</v>
      </c>
      <c r="CE43">
        <v>0</v>
      </c>
      <c r="CG43">
        <v>0.9616104364395142</v>
      </c>
      <c r="CH43">
        <v>0.9901909232139587</v>
      </c>
      <c r="CI43">
        <v>2.109999895095825</v>
      </c>
      <c r="CJ43" t="b">
        <v>1</v>
      </c>
      <c r="CK43" s="99">
        <v>38903</v>
      </c>
      <c r="CL43" t="s">
        <v>544</v>
      </c>
      <c r="CM43" t="b">
        <v>0</v>
      </c>
      <c r="CN43">
        <v>0</v>
      </c>
      <c r="CQ43" t="b">
        <v>0</v>
      </c>
      <c r="CR43" t="b">
        <v>1</v>
      </c>
      <c r="CS43" t="b">
        <v>1</v>
      </c>
      <c r="CT43">
        <v>0.41141873598098755</v>
      </c>
    </row>
    <row r="44" spans="1:98" ht="12.75">
      <c r="A44">
        <v>346</v>
      </c>
      <c r="B44" t="s">
        <v>295</v>
      </c>
      <c r="C44" t="s">
        <v>59</v>
      </c>
      <c r="D44" t="s">
        <v>296</v>
      </c>
      <c r="E44">
        <v>1</v>
      </c>
      <c r="G44" t="s">
        <v>234</v>
      </c>
      <c r="H44">
        <v>3</v>
      </c>
      <c r="I44">
        <v>2004</v>
      </c>
      <c r="J44">
        <v>10</v>
      </c>
      <c r="K44">
        <v>12</v>
      </c>
      <c r="L44" t="b">
        <v>1</v>
      </c>
      <c r="M44">
        <v>2005</v>
      </c>
      <c r="N44">
        <v>3</v>
      </c>
      <c r="O44" s="99">
        <v>38673</v>
      </c>
      <c r="P44" s="99">
        <v>38674.54525462963</v>
      </c>
      <c r="Q44" s="128">
        <v>66.56999969482422</v>
      </c>
      <c r="R44" s="128">
        <v>19.100000381469727</v>
      </c>
      <c r="S44" s="128">
        <v>1</v>
      </c>
      <c r="T44" s="128">
        <v>71.98999786376953</v>
      </c>
      <c r="U44" s="128">
        <v>48.2400016784668</v>
      </c>
      <c r="V44" s="128">
        <v>40.49599838256836</v>
      </c>
      <c r="W44">
        <v>658.6489868164062</v>
      </c>
      <c r="X44">
        <v>5.343999862670898</v>
      </c>
      <c r="Y44">
        <v>39.5</v>
      </c>
      <c r="Z44">
        <v>21</v>
      </c>
      <c r="AA44">
        <v>12</v>
      </c>
      <c r="AB44">
        <v>2.307692289352417</v>
      </c>
      <c r="AC44">
        <v>5.599999904632568</v>
      </c>
      <c r="AD44">
        <v>3.2899999618530273</v>
      </c>
      <c r="AE44">
        <v>10</v>
      </c>
      <c r="AF44">
        <v>9</v>
      </c>
      <c r="AG44">
        <v>1.5021781921386719</v>
      </c>
      <c r="AH44">
        <v>1.7000000476837158</v>
      </c>
      <c r="AI44">
        <v>8.920503616333008</v>
      </c>
      <c r="AJ44">
        <v>4.630000114440918</v>
      </c>
      <c r="AK44">
        <v>1.8851126432418823</v>
      </c>
      <c r="AM44">
        <v>0</v>
      </c>
      <c r="AN44">
        <v>0</v>
      </c>
      <c r="AO44">
        <v>0</v>
      </c>
      <c r="AP44">
        <v>0</v>
      </c>
      <c r="AQ44">
        <v>12.344507217407227</v>
      </c>
      <c r="AR44">
        <v>7.8179192543029785</v>
      </c>
      <c r="AS44">
        <v>12.748645782470703</v>
      </c>
      <c r="AT44">
        <v>21.100000381469727</v>
      </c>
      <c r="AU44">
        <v>117.5999984741211</v>
      </c>
      <c r="AV44">
        <v>13.05834674835205</v>
      </c>
      <c r="AW44">
        <v>33.81999969482422</v>
      </c>
      <c r="AX44">
        <v>11.899999618530273</v>
      </c>
      <c r="AY44">
        <v>25000</v>
      </c>
      <c r="AZ44">
        <v>0</v>
      </c>
      <c r="BA44">
        <v>10</v>
      </c>
      <c r="BB44">
        <v>1</v>
      </c>
      <c r="BC44">
        <v>0</v>
      </c>
      <c r="BD44">
        <v>0</v>
      </c>
      <c r="BE44" t="s">
        <v>243</v>
      </c>
      <c r="BF44" t="s">
        <v>229</v>
      </c>
      <c r="BG44" s="99">
        <v>38674</v>
      </c>
      <c r="BH44">
        <v>0.029781999066472054</v>
      </c>
      <c r="BI44">
        <v>1.696832537651062</v>
      </c>
      <c r="BJ44">
        <v>0.16428729891777039</v>
      </c>
      <c r="BK44">
        <v>0.10911718755960464</v>
      </c>
      <c r="BL44">
        <v>2</v>
      </c>
      <c r="BM44" t="b">
        <v>1</v>
      </c>
      <c r="BN44">
        <v>1</v>
      </c>
      <c r="BO44">
        <v>23.370325088500977</v>
      </c>
      <c r="BP44">
        <v>26.100000381469727</v>
      </c>
      <c r="BQ44">
        <v>59.400001525878906</v>
      </c>
      <c r="BR44">
        <v>20.399999618530273</v>
      </c>
      <c r="BS44">
        <v>9.199999809265137</v>
      </c>
      <c r="BT44">
        <v>12.199999809265137</v>
      </c>
      <c r="BU44">
        <v>18.200000762939453</v>
      </c>
      <c r="BV44">
        <v>15.199999809265137</v>
      </c>
      <c r="BW44">
        <v>25.100000381469727</v>
      </c>
      <c r="BX44">
        <v>30</v>
      </c>
      <c r="BY44">
        <v>125.65789794921875</v>
      </c>
      <c r="BZ44">
        <v>114.40975189208984</v>
      </c>
      <c r="CA44">
        <v>8.056026458740234</v>
      </c>
      <c r="CB44">
        <v>17.031232833862305</v>
      </c>
      <c r="CC44" t="s">
        <v>230</v>
      </c>
      <c r="CD44" t="s">
        <v>235</v>
      </c>
      <c r="CE44">
        <v>0</v>
      </c>
      <c r="CG44">
        <v>0.9681376218795776</v>
      </c>
      <c r="CH44">
        <v>0.8493167757987976</v>
      </c>
      <c r="CI44">
        <v>3.7300000190734863</v>
      </c>
      <c r="CJ44" t="b">
        <v>1</v>
      </c>
      <c r="CK44" s="99">
        <v>38919</v>
      </c>
      <c r="CL44" t="s">
        <v>544</v>
      </c>
      <c r="CM44" t="b">
        <v>0</v>
      </c>
      <c r="CN44">
        <v>0</v>
      </c>
      <c r="CQ44" t="b">
        <v>0</v>
      </c>
      <c r="CR44" t="b">
        <v>0</v>
      </c>
      <c r="CS44" t="b">
        <v>1</v>
      </c>
      <c r="CT44">
        <v>0.3516004979610443</v>
      </c>
    </row>
    <row r="45" spans="1:98" ht="12.75">
      <c r="A45">
        <v>357</v>
      </c>
      <c r="B45" t="s">
        <v>297</v>
      </c>
      <c r="C45" t="s">
        <v>54</v>
      </c>
      <c r="D45" t="s">
        <v>280</v>
      </c>
      <c r="E45">
        <v>2</v>
      </c>
      <c r="G45" t="s">
        <v>246</v>
      </c>
      <c r="H45">
        <v>3</v>
      </c>
      <c r="I45">
        <v>2004</v>
      </c>
      <c r="J45">
        <v>10</v>
      </c>
      <c r="K45">
        <v>5</v>
      </c>
      <c r="L45" t="b">
        <v>0</v>
      </c>
      <c r="M45">
        <v>2005</v>
      </c>
      <c r="N45">
        <v>1</v>
      </c>
      <c r="O45" s="99">
        <v>38673</v>
      </c>
      <c r="P45" s="99">
        <v>38674.54524305555</v>
      </c>
      <c r="Q45" s="128">
        <v>42.5099983215332</v>
      </c>
      <c r="R45" s="128">
        <v>40.900001525878906</v>
      </c>
      <c r="S45" s="128">
        <v>0.6399999856948853</v>
      </c>
      <c r="T45" s="128">
        <v>42.75</v>
      </c>
      <c r="U45" s="128">
        <v>28.600000381469727</v>
      </c>
      <c r="V45" s="128">
        <v>378.9880065917969</v>
      </c>
      <c r="W45">
        <v>0</v>
      </c>
      <c r="X45">
        <v>2.2060000896453857</v>
      </c>
      <c r="Y45">
        <v>18.700000762939453</v>
      </c>
      <c r="Z45">
        <v>30</v>
      </c>
      <c r="AA45">
        <v>18</v>
      </c>
      <c r="AB45">
        <v>2.156862735748291</v>
      </c>
      <c r="AC45">
        <v>1.8300000429153442</v>
      </c>
      <c r="AD45">
        <v>1.0399999618530273</v>
      </c>
      <c r="AE45">
        <v>12</v>
      </c>
      <c r="AF45">
        <v>14</v>
      </c>
      <c r="AG45">
        <v>1.5055280923843384</v>
      </c>
      <c r="AH45">
        <v>1.899999976158142</v>
      </c>
      <c r="AI45">
        <v>22.992130279541016</v>
      </c>
      <c r="AJ45">
        <v>1.4600000381469727</v>
      </c>
      <c r="AK45">
        <v>0.5203697681427002</v>
      </c>
      <c r="AM45">
        <v>35</v>
      </c>
      <c r="AN45">
        <v>30</v>
      </c>
      <c r="AO45">
        <v>0.4000000059604645</v>
      </c>
      <c r="AP45">
        <v>0</v>
      </c>
      <c r="AQ45">
        <v>11.152044296264648</v>
      </c>
      <c r="AR45">
        <v>40.06669235229492</v>
      </c>
      <c r="AS45">
        <v>28.81831932067871</v>
      </c>
      <c r="AT45">
        <v>43.400001525878906</v>
      </c>
      <c r="AU45">
        <v>54.900001525878906</v>
      </c>
      <c r="AV45">
        <v>6.695248126983643</v>
      </c>
      <c r="AW45">
        <v>28.43000030517578</v>
      </c>
      <c r="AX45">
        <v>25.100000381469727</v>
      </c>
      <c r="AY45">
        <v>221000</v>
      </c>
      <c r="AZ45">
        <v>0</v>
      </c>
      <c r="BA45">
        <v>16.299999237060547</v>
      </c>
      <c r="BB45">
        <v>1</v>
      </c>
      <c r="BC45">
        <v>0</v>
      </c>
      <c r="BD45">
        <v>0</v>
      </c>
      <c r="BE45" t="s">
        <v>229</v>
      </c>
      <c r="BF45" t="s">
        <v>229</v>
      </c>
      <c r="BG45" s="99">
        <v>38674</v>
      </c>
      <c r="BH45">
        <v>0.043636929243803024</v>
      </c>
      <c r="BI45">
        <v>12.92642593383789</v>
      </c>
      <c r="BJ45">
        <v>0.07158362865447998</v>
      </c>
      <c r="BK45">
        <v>0.3730599284172058</v>
      </c>
      <c r="BL45">
        <v>2</v>
      </c>
      <c r="BM45" t="b">
        <v>1</v>
      </c>
      <c r="BN45">
        <v>1</v>
      </c>
      <c r="BO45">
        <v>7.399796485900879</v>
      </c>
      <c r="BP45">
        <v>20.399999618530273</v>
      </c>
      <c r="BQ45">
        <v>61.29999923706055</v>
      </c>
      <c r="BR45">
        <v>47.099998474121094</v>
      </c>
      <c r="BS45">
        <v>26.200000762939453</v>
      </c>
      <c r="BT45">
        <v>29.600000381469727</v>
      </c>
      <c r="BU45">
        <v>44.099998474121094</v>
      </c>
      <c r="BV45">
        <v>36.79999923706055</v>
      </c>
      <c r="BW45">
        <v>53.900001525878906</v>
      </c>
      <c r="BX45">
        <v>32</v>
      </c>
      <c r="BY45">
        <v>111.14131164550781</v>
      </c>
      <c r="BZ45">
        <v>99.17265319824219</v>
      </c>
      <c r="CA45">
        <v>2.4630792140960693</v>
      </c>
      <c r="CB45">
        <v>7.729217529296875</v>
      </c>
      <c r="CC45" t="s">
        <v>230</v>
      </c>
      <c r="CD45" t="s">
        <v>231</v>
      </c>
      <c r="CE45">
        <v>374</v>
      </c>
      <c r="CG45">
        <v>0.5750515460968018</v>
      </c>
      <c r="CH45">
        <v>0.937936007976532</v>
      </c>
      <c r="CI45">
        <v>1.2799999713897705</v>
      </c>
      <c r="CJ45" t="b">
        <v>1</v>
      </c>
      <c r="CK45" s="99">
        <v>39031</v>
      </c>
      <c r="CL45" t="s">
        <v>503</v>
      </c>
      <c r="CM45" t="b">
        <v>0</v>
      </c>
      <c r="CN45">
        <v>0</v>
      </c>
      <c r="CQ45" t="b">
        <v>0</v>
      </c>
      <c r="CR45" t="b">
        <v>1</v>
      </c>
      <c r="CS45" t="b">
        <v>0</v>
      </c>
      <c r="CT45">
        <v>0.6149170398712158</v>
      </c>
    </row>
    <row r="46" spans="1:98" ht="12.75">
      <c r="A46">
        <v>386</v>
      </c>
      <c r="B46" t="s">
        <v>298</v>
      </c>
      <c r="C46" t="s">
        <v>68</v>
      </c>
      <c r="D46" t="s">
        <v>274</v>
      </c>
      <c r="E46">
        <v>2</v>
      </c>
      <c r="G46" t="s">
        <v>246</v>
      </c>
      <c r="H46">
        <v>3</v>
      </c>
      <c r="I46">
        <v>2004</v>
      </c>
      <c r="J46">
        <v>10</v>
      </c>
      <c r="K46">
        <v>12</v>
      </c>
      <c r="L46" t="b">
        <v>1</v>
      </c>
      <c r="M46">
        <v>2005</v>
      </c>
      <c r="N46">
        <v>3</v>
      </c>
      <c r="O46" s="99">
        <v>38673</v>
      </c>
      <c r="P46" s="99">
        <v>38674.54525462963</v>
      </c>
      <c r="Q46" s="128">
        <v>40.31999969482422</v>
      </c>
      <c r="R46" s="128">
        <v>23.399999618530273</v>
      </c>
      <c r="S46" s="128">
        <v>0.2199999988079071</v>
      </c>
      <c r="T46" s="128">
        <v>43.43000030517578</v>
      </c>
      <c r="U46" s="128">
        <v>31.68000030517578</v>
      </c>
      <c r="V46" s="128">
        <v>99.125</v>
      </c>
      <c r="W46">
        <v>15.777999877929688</v>
      </c>
      <c r="X46">
        <v>3.131999969482422</v>
      </c>
      <c r="Y46">
        <v>28.399999618530273</v>
      </c>
      <c r="Z46">
        <v>22</v>
      </c>
      <c r="AA46">
        <v>17</v>
      </c>
      <c r="AB46">
        <v>1.0820895433425903</v>
      </c>
      <c r="AC46">
        <v>2.6700000762939453</v>
      </c>
      <c r="AD46">
        <v>1.6699999570846558</v>
      </c>
      <c r="AE46">
        <v>9.199999809265137</v>
      </c>
      <c r="AF46">
        <v>8</v>
      </c>
      <c r="AG46">
        <v>0.545634925365448</v>
      </c>
      <c r="AH46">
        <v>0.6000000238418579</v>
      </c>
      <c r="AI46">
        <v>31.030376434326172</v>
      </c>
      <c r="AJ46">
        <v>2.240000009536743</v>
      </c>
      <c r="AK46">
        <v>1.5419464111328125</v>
      </c>
      <c r="AM46">
        <v>0</v>
      </c>
      <c r="AN46">
        <v>0</v>
      </c>
      <c r="AO46">
        <v>0</v>
      </c>
      <c r="AP46">
        <v>0</v>
      </c>
      <c r="AQ46">
        <v>14.586211204528809</v>
      </c>
      <c r="AR46">
        <v>33.2977409362793</v>
      </c>
      <c r="AS46">
        <v>43.252349853515625</v>
      </c>
      <c r="AT46">
        <v>10.300000190734863</v>
      </c>
      <c r="AU46">
        <v>58.70000076293945</v>
      </c>
      <c r="AV46">
        <v>8.269362449645996</v>
      </c>
      <c r="AW46">
        <v>22.350000381469727</v>
      </c>
      <c r="AX46">
        <v>55</v>
      </c>
      <c r="AY46">
        <v>41000</v>
      </c>
      <c r="AZ46">
        <v>0</v>
      </c>
      <c r="BA46">
        <v>15</v>
      </c>
      <c r="BB46">
        <v>1</v>
      </c>
      <c r="BC46">
        <v>0</v>
      </c>
      <c r="BD46">
        <v>0</v>
      </c>
      <c r="BE46" t="s">
        <v>228</v>
      </c>
      <c r="BF46" t="s">
        <v>229</v>
      </c>
      <c r="BG46" s="99">
        <v>38674</v>
      </c>
      <c r="BH46">
        <v>0.12766492366790771</v>
      </c>
      <c r="BI46">
        <v>9.338164329528809</v>
      </c>
      <c r="BJ46">
        <v>0.23936380445957184</v>
      </c>
      <c r="BK46">
        <v>0.411531001329422</v>
      </c>
      <c r="BL46">
        <v>2</v>
      </c>
      <c r="BM46" t="b">
        <v>1</v>
      </c>
      <c r="BN46">
        <v>1</v>
      </c>
      <c r="BO46">
        <v>11.285602569580078</v>
      </c>
      <c r="BP46">
        <v>14.800000190734863</v>
      </c>
      <c r="BQ46">
        <v>62.79999923706055</v>
      </c>
      <c r="BR46">
        <v>36.5</v>
      </c>
      <c r="BS46">
        <v>14.899999618530273</v>
      </c>
      <c r="BT46">
        <v>18</v>
      </c>
      <c r="BU46">
        <v>30.5</v>
      </c>
      <c r="BV46">
        <v>24.299999237060547</v>
      </c>
      <c r="BW46">
        <v>10.800000190734863</v>
      </c>
      <c r="BX46">
        <v>37</v>
      </c>
      <c r="BY46">
        <v>96.29629516601562</v>
      </c>
      <c r="BZ46">
        <v>88.34117889404297</v>
      </c>
      <c r="CA46">
        <v>5.774077892303467</v>
      </c>
      <c r="CB46">
        <v>9.717065811157227</v>
      </c>
      <c r="CC46" t="s">
        <v>230</v>
      </c>
      <c r="CD46" t="s">
        <v>235</v>
      </c>
      <c r="CE46">
        <v>0</v>
      </c>
      <c r="CG46">
        <v>0.904485821723938</v>
      </c>
      <c r="CH46">
        <v>0.9535343050956726</v>
      </c>
      <c r="CI46">
        <v>1.9900000095367432</v>
      </c>
      <c r="CJ46" t="b">
        <v>1</v>
      </c>
      <c r="CK46" s="99">
        <v>39030</v>
      </c>
      <c r="CL46" t="s">
        <v>503</v>
      </c>
      <c r="CM46" t="b">
        <v>0</v>
      </c>
      <c r="CN46">
        <v>0</v>
      </c>
      <c r="CQ46" t="b">
        <v>0</v>
      </c>
      <c r="CR46" t="b">
        <v>1</v>
      </c>
      <c r="CS46" t="b">
        <v>1</v>
      </c>
      <c r="CT46">
        <v>0.3927392363548279</v>
      </c>
    </row>
    <row r="47" spans="1:98" ht="12.75">
      <c r="A47">
        <v>393</v>
      </c>
      <c r="B47" t="s">
        <v>299</v>
      </c>
      <c r="C47" t="s">
        <v>64</v>
      </c>
      <c r="D47" t="s">
        <v>300</v>
      </c>
      <c r="E47">
        <v>1</v>
      </c>
      <c r="G47" t="s">
        <v>234</v>
      </c>
      <c r="H47">
        <v>3</v>
      </c>
      <c r="I47">
        <v>2005</v>
      </c>
      <c r="J47">
        <v>10</v>
      </c>
      <c r="K47">
        <v>6</v>
      </c>
      <c r="L47" t="b">
        <v>1</v>
      </c>
      <c r="M47">
        <v>2006</v>
      </c>
      <c r="N47">
        <v>1</v>
      </c>
      <c r="O47" s="99">
        <v>38673</v>
      </c>
      <c r="P47" s="99">
        <v>38674.54524305555</v>
      </c>
      <c r="Q47" s="128">
        <v>61.25</v>
      </c>
      <c r="R47" s="128">
        <v>19.299999237060547</v>
      </c>
      <c r="S47" s="128">
        <v>0.23999999463558197</v>
      </c>
      <c r="T47" s="128">
        <v>65</v>
      </c>
      <c r="U47" s="128">
        <v>50.709999084472656</v>
      </c>
      <c r="V47" s="128">
        <v>428</v>
      </c>
      <c r="W47">
        <v>2609.300048828125</v>
      </c>
      <c r="X47">
        <v>5.545000076293945</v>
      </c>
      <c r="Y47">
        <v>45.599998474121094</v>
      </c>
      <c r="Z47">
        <v>20</v>
      </c>
      <c r="AA47">
        <v>14.399999618530273</v>
      </c>
      <c r="AB47">
        <v>0.4155125021934509</v>
      </c>
      <c r="AC47">
        <v>5.340000152587891</v>
      </c>
      <c r="AD47">
        <v>3.1700000762939453</v>
      </c>
      <c r="AE47">
        <v>11</v>
      </c>
      <c r="AF47">
        <v>8</v>
      </c>
      <c r="AG47">
        <v>0.3918367326259613</v>
      </c>
      <c r="AH47">
        <v>0.30000001192092896</v>
      </c>
      <c r="AI47">
        <v>23.759014129638672</v>
      </c>
      <c r="AJ47">
        <v>4.340000152587891</v>
      </c>
      <c r="AK47">
        <v>2.9105429649353027</v>
      </c>
      <c r="AM47">
        <v>0</v>
      </c>
      <c r="AN47">
        <v>0</v>
      </c>
      <c r="AO47">
        <v>0</v>
      </c>
      <c r="AP47">
        <v>0</v>
      </c>
      <c r="AQ47">
        <v>27.93082618713379</v>
      </c>
      <c r="AR47">
        <v>3.3275630474090576</v>
      </c>
      <c r="AS47">
        <v>17.73763656616211</v>
      </c>
      <c r="AT47">
        <v>4.099999904632568</v>
      </c>
      <c r="AU47">
        <v>106.80000305175781</v>
      </c>
      <c r="AV47">
        <v>11.966710090637207</v>
      </c>
      <c r="AW47">
        <v>36.08000183105469</v>
      </c>
      <c r="AX47">
        <v>16</v>
      </c>
      <c r="AY47">
        <v>363000</v>
      </c>
      <c r="AZ47">
        <v>0</v>
      </c>
      <c r="BA47">
        <v>13</v>
      </c>
      <c r="BB47">
        <v>1</v>
      </c>
      <c r="BC47">
        <v>0</v>
      </c>
      <c r="BD47">
        <v>0</v>
      </c>
      <c r="BE47" t="s">
        <v>229</v>
      </c>
      <c r="BF47" t="s">
        <v>229</v>
      </c>
      <c r="BG47" s="99">
        <v>38674</v>
      </c>
      <c r="BH47">
        <v>0.0016565840924158692</v>
      </c>
      <c r="BI47">
        <v>5.655379295349121</v>
      </c>
      <c r="BJ47">
        <v>0.020553655922412872</v>
      </c>
      <c r="BK47">
        <v>0.34418007731437683</v>
      </c>
      <c r="BL47">
        <v>2</v>
      </c>
      <c r="BM47" t="b">
        <v>1</v>
      </c>
      <c r="BN47">
        <v>1</v>
      </c>
      <c r="BO47">
        <v>21.91376495361328</v>
      </c>
      <c r="BP47">
        <v>36.099998474121094</v>
      </c>
      <c r="BQ47">
        <v>77.30000305175781</v>
      </c>
      <c r="BR47">
        <v>37.29999923706055</v>
      </c>
      <c r="BS47">
        <v>11.399999618530273</v>
      </c>
      <c r="BT47">
        <v>17.100000381469727</v>
      </c>
      <c r="BU47">
        <v>26</v>
      </c>
      <c r="BV47">
        <v>21.600000381469727</v>
      </c>
      <c r="BW47">
        <v>3.9000000953674316</v>
      </c>
      <c r="BX47">
        <v>34</v>
      </c>
      <c r="BY47">
        <v>89.35184478759766</v>
      </c>
      <c r="BZ47">
        <v>80.58794403076172</v>
      </c>
      <c r="CA47">
        <v>8.679176330566406</v>
      </c>
      <c r="CB47">
        <v>15.173471450805664</v>
      </c>
      <c r="CC47" t="s">
        <v>230</v>
      </c>
      <c r="CD47" t="s">
        <v>231</v>
      </c>
      <c r="CE47">
        <v>0</v>
      </c>
      <c r="CG47">
        <v>0.9493666887283325</v>
      </c>
      <c r="CH47">
        <v>0.9417948126792908</v>
      </c>
      <c r="CI47">
        <v>3.4100000858306885</v>
      </c>
      <c r="CJ47" t="b">
        <v>1</v>
      </c>
      <c r="CK47" s="99">
        <v>38898</v>
      </c>
      <c r="CL47" t="s">
        <v>544</v>
      </c>
      <c r="CM47" t="b">
        <v>0</v>
      </c>
      <c r="CN47">
        <v>1</v>
      </c>
      <c r="CQ47" t="b">
        <v>0</v>
      </c>
      <c r="CR47" t="b">
        <v>0</v>
      </c>
      <c r="CS47" t="b">
        <v>1</v>
      </c>
      <c r="CT47">
        <v>0.25424838066101074</v>
      </c>
    </row>
    <row r="48" spans="1:98" ht="12.75">
      <c r="A48">
        <v>409</v>
      </c>
      <c r="B48" t="s">
        <v>302</v>
      </c>
      <c r="C48" t="s">
        <v>65</v>
      </c>
      <c r="D48" t="s">
        <v>578</v>
      </c>
      <c r="E48">
        <v>2</v>
      </c>
      <c r="G48" t="s">
        <v>246</v>
      </c>
      <c r="H48">
        <v>3</v>
      </c>
      <c r="I48">
        <v>2005</v>
      </c>
      <c r="J48">
        <v>10</v>
      </c>
      <c r="K48">
        <v>8</v>
      </c>
      <c r="L48" t="b">
        <v>1</v>
      </c>
      <c r="M48">
        <v>2005</v>
      </c>
      <c r="N48">
        <v>4</v>
      </c>
      <c r="O48" s="99">
        <v>38673</v>
      </c>
      <c r="P48" s="99">
        <v>38674.54524305555</v>
      </c>
      <c r="Q48" s="128">
        <v>71.69000244140625</v>
      </c>
      <c r="R48" s="128">
        <v>29.899999618530273</v>
      </c>
      <c r="S48" s="128">
        <v>0</v>
      </c>
      <c r="T48" s="128">
        <v>87.44999694824219</v>
      </c>
      <c r="U48" s="128">
        <v>57.400001525878906</v>
      </c>
      <c r="V48" s="128">
        <v>179.66099548339844</v>
      </c>
      <c r="W48">
        <v>0</v>
      </c>
      <c r="X48">
        <v>6.504000186920166</v>
      </c>
      <c r="Y48">
        <v>43.20000076293945</v>
      </c>
      <c r="Z48">
        <v>25</v>
      </c>
      <c r="AA48">
        <v>18</v>
      </c>
      <c r="AB48">
        <v>0</v>
      </c>
      <c r="AC48">
        <v>4.210000038146973</v>
      </c>
      <c r="AD48">
        <v>2.4000000953674316</v>
      </c>
      <c r="AE48">
        <v>12</v>
      </c>
      <c r="AF48">
        <v>10.5</v>
      </c>
      <c r="AG48">
        <v>0</v>
      </c>
      <c r="AH48">
        <v>0</v>
      </c>
      <c r="AI48">
        <v>33.83372116088867</v>
      </c>
      <c r="AJ48">
        <v>3.359999895095825</v>
      </c>
      <c r="AK48">
        <v>1.179712176322937</v>
      </c>
      <c r="AM48">
        <v>0</v>
      </c>
      <c r="AN48">
        <v>0</v>
      </c>
      <c r="AO48">
        <v>0</v>
      </c>
      <c r="AP48">
        <v>0</v>
      </c>
      <c r="AQ48">
        <v>29.706729888916016</v>
      </c>
      <c r="AR48">
        <v>27.488143920898438</v>
      </c>
      <c r="AS48">
        <v>28.379344940185547</v>
      </c>
      <c r="AT48">
        <v>0</v>
      </c>
      <c r="AU48">
        <v>105.30000305175781</v>
      </c>
      <c r="AV48">
        <v>7.99259090423584</v>
      </c>
      <c r="AW48">
        <v>57.400001525878906</v>
      </c>
      <c r="AX48">
        <v>56.20000076293945</v>
      </c>
      <c r="AY48">
        <v>118500</v>
      </c>
      <c r="AZ48">
        <v>0</v>
      </c>
      <c r="BA48">
        <v>22</v>
      </c>
      <c r="BB48">
        <v>1</v>
      </c>
      <c r="BC48">
        <v>0</v>
      </c>
      <c r="BD48">
        <v>0</v>
      </c>
      <c r="BE48" t="s">
        <v>228</v>
      </c>
      <c r="BF48" t="s">
        <v>228</v>
      </c>
      <c r="BG48" s="99">
        <v>38674</v>
      </c>
      <c r="BH48">
        <v>0.034217365086078644</v>
      </c>
      <c r="BI48">
        <v>10.821027755737305</v>
      </c>
      <c r="BJ48">
        <v>0.0781521201133728</v>
      </c>
      <c r="BK48">
        <v>0.35791653394699097</v>
      </c>
      <c r="BL48">
        <v>2</v>
      </c>
      <c r="BM48" t="b">
        <v>1</v>
      </c>
      <c r="BN48">
        <v>1</v>
      </c>
      <c r="BO48">
        <v>17.00530242919922</v>
      </c>
      <c r="BP48">
        <v>14.399999618530273</v>
      </c>
      <c r="BQ48">
        <v>98</v>
      </c>
      <c r="BR48">
        <v>51.79999923706055</v>
      </c>
      <c r="BS48">
        <v>24</v>
      </c>
      <c r="BT48">
        <v>35.599998474121094</v>
      </c>
      <c r="BU48">
        <v>47.400001525878906</v>
      </c>
      <c r="BV48">
        <v>41.5</v>
      </c>
      <c r="BW48">
        <v>0</v>
      </c>
      <c r="BX48">
        <v>39.5</v>
      </c>
      <c r="BY48">
        <v>72.0481948852539</v>
      </c>
      <c r="BZ48">
        <v>64.2659912109375</v>
      </c>
      <c r="CA48">
        <v>4.773726463317871</v>
      </c>
      <c r="CB48">
        <v>9.376482963562012</v>
      </c>
      <c r="CC48" t="s">
        <v>230</v>
      </c>
      <c r="CD48" t="s">
        <v>238</v>
      </c>
      <c r="CE48">
        <v>0</v>
      </c>
      <c r="CG48">
        <v>0.9983726739883423</v>
      </c>
      <c r="CH48">
        <v>0.9434159994125366</v>
      </c>
      <c r="CI48">
        <v>2.9800000190734863</v>
      </c>
      <c r="CJ48" t="b">
        <v>1</v>
      </c>
      <c r="CK48" s="99">
        <v>38906</v>
      </c>
      <c r="CL48" t="s">
        <v>544</v>
      </c>
      <c r="CM48" t="b">
        <v>0</v>
      </c>
      <c r="CN48">
        <v>0</v>
      </c>
      <c r="CQ48" t="b">
        <v>0</v>
      </c>
      <c r="CR48" t="b">
        <v>1</v>
      </c>
      <c r="CS48" t="b">
        <v>1</v>
      </c>
      <c r="CT48">
        <v>0.43333330750465393</v>
      </c>
    </row>
    <row r="49" spans="1:98" ht="12.75">
      <c r="A49">
        <v>436</v>
      </c>
      <c r="B49" t="s">
        <v>305</v>
      </c>
      <c r="C49" t="s">
        <v>76</v>
      </c>
      <c r="D49" t="s">
        <v>289</v>
      </c>
      <c r="E49">
        <v>2</v>
      </c>
      <c r="G49" t="s">
        <v>265</v>
      </c>
      <c r="H49">
        <v>3</v>
      </c>
      <c r="I49">
        <v>2005</v>
      </c>
      <c r="J49">
        <v>10</v>
      </c>
      <c r="K49">
        <v>6</v>
      </c>
      <c r="L49" t="b">
        <v>1</v>
      </c>
      <c r="M49">
        <v>2006</v>
      </c>
      <c r="N49">
        <v>1</v>
      </c>
      <c r="O49" s="99">
        <v>38673</v>
      </c>
      <c r="P49" s="99">
        <v>38674.54524305555</v>
      </c>
      <c r="Q49" s="128">
        <v>19.079999923706055</v>
      </c>
      <c r="R49" s="128">
        <v>22.700000762939453</v>
      </c>
      <c r="S49" s="128">
        <v>0.18000000715255737</v>
      </c>
      <c r="T49" s="128">
        <v>21.959999084472656</v>
      </c>
      <c r="U49" s="128">
        <v>15.350000381469727</v>
      </c>
      <c r="V49" s="128">
        <v>91.49800109863281</v>
      </c>
      <c r="W49">
        <v>0</v>
      </c>
      <c r="X49">
        <v>1.8630000352859497</v>
      </c>
      <c r="Y49">
        <v>12.199999809265137</v>
      </c>
      <c r="Z49">
        <v>25</v>
      </c>
      <c r="AA49">
        <v>15</v>
      </c>
      <c r="AB49">
        <v>1.9444445371627808</v>
      </c>
      <c r="AC49">
        <v>1.6200000047683716</v>
      </c>
      <c r="AD49">
        <v>0.8100000023841858</v>
      </c>
      <c r="AE49">
        <v>14</v>
      </c>
      <c r="AF49">
        <v>11.5</v>
      </c>
      <c r="AG49">
        <v>0.9433962106704712</v>
      </c>
      <c r="AH49">
        <v>1.399999976158142</v>
      </c>
      <c r="AI49">
        <v>18.38300132751465</v>
      </c>
      <c r="AJ49">
        <v>1.2400000095367432</v>
      </c>
      <c r="AK49">
        <v>3.1133720874786377</v>
      </c>
      <c r="AM49">
        <v>0</v>
      </c>
      <c r="AN49">
        <v>0</v>
      </c>
      <c r="AO49">
        <v>0</v>
      </c>
      <c r="AP49">
        <v>0</v>
      </c>
      <c r="AQ49">
        <v>27.320354461669922</v>
      </c>
      <c r="AR49">
        <v>22.077312469482422</v>
      </c>
      <c r="AS49">
        <v>15.110898971557617</v>
      </c>
      <c r="AT49">
        <v>21</v>
      </c>
      <c r="AU49">
        <v>40.5</v>
      </c>
      <c r="AV49">
        <v>17.085281372070312</v>
      </c>
      <c r="AW49">
        <v>15.350000381469727</v>
      </c>
      <c r="AX49">
        <v>22.799999237060547</v>
      </c>
      <c r="AY49">
        <v>50000</v>
      </c>
      <c r="AZ49">
        <v>0</v>
      </c>
      <c r="BA49">
        <v>18</v>
      </c>
      <c r="BB49">
        <v>1</v>
      </c>
      <c r="BC49">
        <v>0</v>
      </c>
      <c r="BD49">
        <v>0</v>
      </c>
      <c r="BE49" t="s">
        <v>243</v>
      </c>
      <c r="BF49" t="s">
        <v>229</v>
      </c>
      <c r="BG49" s="99">
        <v>38674</v>
      </c>
      <c r="BH49">
        <v>0.15764977037906647</v>
      </c>
      <c r="BI49">
        <v>30.841983795166016</v>
      </c>
      <c r="BJ49">
        <v>0.3903164863586426</v>
      </c>
      <c r="BK49">
        <v>1.2647223472595215</v>
      </c>
      <c r="BL49">
        <v>2</v>
      </c>
      <c r="BM49" t="b">
        <v>1</v>
      </c>
      <c r="BN49">
        <v>1</v>
      </c>
      <c r="BO49">
        <v>6.329835414886475</v>
      </c>
      <c r="BP49">
        <v>7.199999809265137</v>
      </c>
      <c r="BQ49">
        <v>33.20000076293945</v>
      </c>
      <c r="BR49">
        <v>33.29999923706055</v>
      </c>
      <c r="BS49">
        <v>13.100000381469727</v>
      </c>
      <c r="BT49">
        <v>20.399999618530273</v>
      </c>
      <c r="BU49">
        <v>31</v>
      </c>
      <c r="BV49">
        <v>25.700000762939453</v>
      </c>
      <c r="BW49">
        <v>21.5</v>
      </c>
      <c r="BX49">
        <v>36</v>
      </c>
      <c r="BY49">
        <v>88.32685089111328</v>
      </c>
      <c r="BZ49">
        <v>77.52845001220703</v>
      </c>
      <c r="CA49">
        <v>12.221466064453125</v>
      </c>
      <c r="CB49">
        <v>23.85283088684082</v>
      </c>
      <c r="CC49" t="s">
        <v>230</v>
      </c>
      <c r="CD49" t="s">
        <v>231</v>
      </c>
      <c r="CE49">
        <v>0</v>
      </c>
      <c r="CF49" t="s">
        <v>17</v>
      </c>
      <c r="CG49">
        <v>0.9443472027778625</v>
      </c>
      <c r="CH49">
        <v>0.9076480865478516</v>
      </c>
      <c r="CI49">
        <v>1.0299999713897705</v>
      </c>
      <c r="CJ49" t="b">
        <v>1</v>
      </c>
      <c r="CK49" s="99">
        <v>39030</v>
      </c>
      <c r="CL49" t="s">
        <v>503</v>
      </c>
      <c r="CM49" t="b">
        <v>0</v>
      </c>
      <c r="CN49">
        <v>0</v>
      </c>
      <c r="CQ49" t="b">
        <v>0</v>
      </c>
      <c r="CR49" t="b">
        <v>0</v>
      </c>
      <c r="CS49" t="b">
        <v>1</v>
      </c>
      <c r="CT49">
        <v>0.23639574646949768</v>
      </c>
    </row>
    <row r="50" spans="1:98" ht="12.75">
      <c r="A50">
        <v>441</v>
      </c>
      <c r="B50" t="s">
        <v>306</v>
      </c>
      <c r="C50" t="s">
        <v>79</v>
      </c>
      <c r="D50" t="s">
        <v>307</v>
      </c>
      <c r="E50">
        <v>1</v>
      </c>
      <c r="G50" t="s">
        <v>246</v>
      </c>
      <c r="H50">
        <v>3</v>
      </c>
      <c r="I50">
        <v>2004</v>
      </c>
      <c r="J50">
        <v>10</v>
      </c>
      <c r="K50">
        <v>12</v>
      </c>
      <c r="L50" t="b">
        <v>1</v>
      </c>
      <c r="M50">
        <v>2005</v>
      </c>
      <c r="N50">
        <v>3</v>
      </c>
      <c r="O50" s="99">
        <v>38673</v>
      </c>
      <c r="P50" s="99">
        <v>38674.54525462963</v>
      </c>
      <c r="Q50" s="128">
        <v>44.29999923706055</v>
      </c>
      <c r="R50" s="128">
        <v>26.5</v>
      </c>
      <c r="S50" s="128">
        <v>0.09000000357627869</v>
      </c>
      <c r="T50" s="128">
        <v>56.31999969482422</v>
      </c>
      <c r="U50" s="128">
        <v>39.7400016784668</v>
      </c>
      <c r="V50" s="128">
        <v>403.8999938964844</v>
      </c>
      <c r="W50">
        <v>9</v>
      </c>
      <c r="X50">
        <v>3.627000093460083</v>
      </c>
      <c r="Y50">
        <v>28.799999237060547</v>
      </c>
      <c r="Z50">
        <v>30</v>
      </c>
      <c r="AA50">
        <v>18</v>
      </c>
      <c r="AB50">
        <v>0.32786884903907776</v>
      </c>
      <c r="AC50">
        <v>3.7100000381469727</v>
      </c>
      <c r="AD50">
        <v>1.600000023841858</v>
      </c>
      <c r="AE50">
        <v>17.299999237060547</v>
      </c>
      <c r="AF50">
        <v>12</v>
      </c>
      <c r="AG50">
        <v>0.20316028594970703</v>
      </c>
      <c r="AH50">
        <v>0.4000000059604645</v>
      </c>
      <c r="AI50">
        <v>23.000642776489258</v>
      </c>
      <c r="AJ50">
        <v>2.700000047683716</v>
      </c>
      <c r="AK50">
        <v>4.322580814361572</v>
      </c>
      <c r="AM50">
        <v>0</v>
      </c>
      <c r="AN50">
        <v>0</v>
      </c>
      <c r="AO50">
        <v>0</v>
      </c>
      <c r="AP50">
        <v>0</v>
      </c>
      <c r="AQ50">
        <v>21.570537567138672</v>
      </c>
      <c r="AR50">
        <v>17.085535049438477</v>
      </c>
      <c r="AS50">
        <v>23.013988494873047</v>
      </c>
      <c r="AT50">
        <v>14.800000190734863</v>
      </c>
      <c r="AU50">
        <v>111.30000305175781</v>
      </c>
      <c r="AV50">
        <v>20.72484016418457</v>
      </c>
      <c r="AW50">
        <v>29.825000762939453</v>
      </c>
      <c r="AX50">
        <v>32</v>
      </c>
      <c r="AY50">
        <v>262000</v>
      </c>
      <c r="AZ50">
        <v>0</v>
      </c>
      <c r="BA50">
        <v>20</v>
      </c>
      <c r="BB50">
        <v>1</v>
      </c>
      <c r="BC50">
        <v>0</v>
      </c>
      <c r="BD50">
        <v>0</v>
      </c>
      <c r="BE50" t="s">
        <v>228</v>
      </c>
      <c r="BF50" t="s">
        <v>229</v>
      </c>
      <c r="BG50" s="99">
        <v>38674</v>
      </c>
      <c r="BH50">
        <v>0.013378208503127098</v>
      </c>
      <c r="BI50">
        <v>9.375</v>
      </c>
      <c r="BJ50">
        <v>0.04267615079879761</v>
      </c>
      <c r="BK50">
        <v>0.281520277261734</v>
      </c>
      <c r="BL50">
        <v>2</v>
      </c>
      <c r="BM50" t="b">
        <v>1</v>
      </c>
      <c r="BN50">
        <v>1</v>
      </c>
      <c r="BO50">
        <v>13.822214126586914</v>
      </c>
      <c r="BP50">
        <v>12.199999809265137</v>
      </c>
      <c r="BQ50">
        <v>57.70000076293945</v>
      </c>
      <c r="BR50">
        <v>52.5</v>
      </c>
      <c r="BS50">
        <v>22.200000762939453</v>
      </c>
      <c r="BT50">
        <v>26.899999618530273</v>
      </c>
      <c r="BU50">
        <v>43.29999923706055</v>
      </c>
      <c r="BV50">
        <v>35.099998474121094</v>
      </c>
      <c r="BW50">
        <v>6.800000190734863</v>
      </c>
      <c r="BX50">
        <v>31</v>
      </c>
      <c r="BY50">
        <v>75.49858093261719</v>
      </c>
      <c r="BZ50">
        <v>64.42911529541016</v>
      </c>
      <c r="CA50">
        <v>15.60036849975586</v>
      </c>
      <c r="CB50">
        <v>30.6483097076416</v>
      </c>
      <c r="CC50" t="s">
        <v>230</v>
      </c>
      <c r="CD50" t="s">
        <v>238</v>
      </c>
      <c r="CE50">
        <v>0</v>
      </c>
      <c r="CF50" t="s">
        <v>17</v>
      </c>
      <c r="CG50">
        <v>0.9524961113929749</v>
      </c>
      <c r="CH50">
        <v>0.9787397980690002</v>
      </c>
      <c r="CI50">
        <v>2.0199999809265137</v>
      </c>
      <c r="CJ50" t="b">
        <v>1</v>
      </c>
      <c r="CK50" s="99">
        <v>38990</v>
      </c>
      <c r="CL50" t="s">
        <v>503</v>
      </c>
      <c r="CM50" t="b">
        <v>0</v>
      </c>
      <c r="CN50">
        <v>0</v>
      </c>
      <c r="CQ50" t="b">
        <v>0</v>
      </c>
      <c r="CR50" t="b">
        <v>0</v>
      </c>
      <c r="CS50" t="b">
        <v>0</v>
      </c>
      <c r="CT50">
        <v>0.19939394295215607</v>
      </c>
    </row>
    <row r="51" spans="1:98" ht="12.75">
      <c r="A51">
        <v>472</v>
      </c>
      <c r="B51" t="s">
        <v>309</v>
      </c>
      <c r="C51" t="s">
        <v>77</v>
      </c>
      <c r="D51" t="s">
        <v>275</v>
      </c>
      <c r="E51">
        <v>1</v>
      </c>
      <c r="G51" t="s">
        <v>265</v>
      </c>
      <c r="H51">
        <v>3</v>
      </c>
      <c r="I51">
        <v>2005</v>
      </c>
      <c r="J51">
        <v>1</v>
      </c>
      <c r="K51">
        <v>6</v>
      </c>
      <c r="L51" t="b">
        <v>1</v>
      </c>
      <c r="M51">
        <v>2006</v>
      </c>
      <c r="N51">
        <v>1</v>
      </c>
      <c r="O51" s="99">
        <v>38673</v>
      </c>
      <c r="P51" s="99">
        <v>38674.54524305555</v>
      </c>
      <c r="Q51" s="128">
        <v>56.900001525878906</v>
      </c>
      <c r="R51" s="128">
        <v>21.200000762939453</v>
      </c>
      <c r="S51" s="128">
        <v>0</v>
      </c>
      <c r="T51" s="128">
        <v>59.25</v>
      </c>
      <c r="U51" s="128">
        <v>38.040000915527344</v>
      </c>
      <c r="V51" s="128">
        <v>104.31199645996094</v>
      </c>
      <c r="W51">
        <v>20.57699966430664</v>
      </c>
      <c r="X51">
        <v>5.9070000648498535</v>
      </c>
      <c r="Y51">
        <v>31.200000762939453</v>
      </c>
      <c r="Z51">
        <v>22</v>
      </c>
      <c r="AA51">
        <v>13</v>
      </c>
      <c r="AB51">
        <v>0</v>
      </c>
      <c r="AC51">
        <v>4.71999979019165</v>
      </c>
      <c r="AD51">
        <v>2.4000000953674316</v>
      </c>
      <c r="AE51">
        <v>12</v>
      </c>
      <c r="AF51">
        <v>12</v>
      </c>
      <c r="AG51">
        <v>0</v>
      </c>
      <c r="AH51">
        <v>0</v>
      </c>
      <c r="AI51">
        <v>38.129364013671875</v>
      </c>
      <c r="AJ51">
        <v>3.7699999809265137</v>
      </c>
      <c r="AK51">
        <v>1.8249027729034424</v>
      </c>
      <c r="AM51">
        <v>0</v>
      </c>
      <c r="AN51">
        <v>0</v>
      </c>
      <c r="AO51">
        <v>0</v>
      </c>
      <c r="AP51">
        <v>0</v>
      </c>
      <c r="AQ51">
        <v>21.63368034362793</v>
      </c>
      <c r="AR51">
        <v>27.77350425720215</v>
      </c>
      <c r="AS51">
        <v>20.902585983276367</v>
      </c>
      <c r="AT51">
        <v>0</v>
      </c>
      <c r="AU51">
        <v>103.80000305175781</v>
      </c>
      <c r="AV51">
        <v>12.77608585357666</v>
      </c>
      <c r="AW51">
        <v>32.0099983215332</v>
      </c>
      <c r="AX51">
        <v>31.100000381469727</v>
      </c>
      <c r="AY51">
        <v>42000</v>
      </c>
      <c r="AZ51">
        <v>0</v>
      </c>
      <c r="BA51">
        <v>17.700000762939453</v>
      </c>
      <c r="BB51">
        <v>1</v>
      </c>
      <c r="BC51">
        <v>0</v>
      </c>
      <c r="BD51">
        <v>0</v>
      </c>
      <c r="BE51" t="s">
        <v>228</v>
      </c>
      <c r="BF51" t="s">
        <v>229</v>
      </c>
      <c r="BG51" s="99">
        <v>38674</v>
      </c>
      <c r="BH51">
        <v>0.0567566342651844</v>
      </c>
      <c r="BI51">
        <v>4.061808109283447</v>
      </c>
      <c r="BJ51">
        <v>0.09094398468732834</v>
      </c>
      <c r="BK51">
        <v>0.18739353120326996</v>
      </c>
      <c r="BL51">
        <v>2</v>
      </c>
      <c r="BM51" t="b">
        <v>1</v>
      </c>
      <c r="BN51">
        <v>1</v>
      </c>
      <c r="BO51">
        <v>19.068706512451172</v>
      </c>
      <c r="BP51">
        <v>19.399999618530273</v>
      </c>
      <c r="BQ51">
        <v>56.900001525878906</v>
      </c>
      <c r="BR51">
        <v>47.099998474121094</v>
      </c>
      <c r="BS51">
        <v>12.800000190734863</v>
      </c>
      <c r="BT51">
        <v>16.5</v>
      </c>
      <c r="BU51">
        <v>29.399999618530273</v>
      </c>
      <c r="BV51">
        <v>22.899999618530273</v>
      </c>
      <c r="BW51">
        <v>0</v>
      </c>
      <c r="BX51">
        <v>38</v>
      </c>
      <c r="BY51">
        <v>92.57642364501953</v>
      </c>
      <c r="BZ51">
        <v>82.77972412109375</v>
      </c>
      <c r="CA51">
        <v>7.739152431488037</v>
      </c>
      <c r="CB51">
        <v>16.485061645507812</v>
      </c>
      <c r="CC51" t="s">
        <v>230</v>
      </c>
      <c r="CD51" t="s">
        <v>252</v>
      </c>
      <c r="CE51">
        <v>0</v>
      </c>
      <c r="CG51">
        <v>0.8977389931678772</v>
      </c>
      <c r="CH51">
        <v>0.9014972448348999</v>
      </c>
      <c r="CI51">
        <v>3.119999885559082</v>
      </c>
      <c r="CJ51" t="b">
        <v>1</v>
      </c>
      <c r="CK51" s="99">
        <v>38972</v>
      </c>
      <c r="CL51" t="s">
        <v>503</v>
      </c>
      <c r="CM51" t="b">
        <v>0</v>
      </c>
      <c r="CN51">
        <v>0</v>
      </c>
      <c r="CQ51" t="b">
        <v>0</v>
      </c>
      <c r="CR51" t="b">
        <v>0</v>
      </c>
      <c r="CS51" t="b">
        <v>0</v>
      </c>
      <c r="CT51">
        <v>0.3449035882949829</v>
      </c>
    </row>
    <row r="52" spans="1:98" ht="12.75">
      <c r="A52">
        <v>480</v>
      </c>
      <c r="B52" t="s">
        <v>310</v>
      </c>
      <c r="C52" t="s">
        <v>81</v>
      </c>
      <c r="D52" t="s">
        <v>311</v>
      </c>
      <c r="E52">
        <v>1</v>
      </c>
      <c r="G52" t="s">
        <v>246</v>
      </c>
      <c r="H52">
        <v>3</v>
      </c>
      <c r="I52">
        <v>2004</v>
      </c>
      <c r="J52">
        <v>10</v>
      </c>
      <c r="K52">
        <v>1</v>
      </c>
      <c r="L52" t="b">
        <v>0</v>
      </c>
      <c r="M52">
        <v>2005</v>
      </c>
      <c r="N52">
        <v>3</v>
      </c>
      <c r="O52" s="99">
        <v>38673</v>
      </c>
      <c r="P52" s="99">
        <v>38674.54524305555</v>
      </c>
      <c r="Q52" s="128">
        <v>49.310001373291016</v>
      </c>
      <c r="R52" s="128">
        <v>21.700000762939453</v>
      </c>
      <c r="S52" s="128">
        <v>0</v>
      </c>
      <c r="T52" s="128">
        <v>58.900001525878906</v>
      </c>
      <c r="U52" s="128">
        <v>43.630001068115234</v>
      </c>
      <c r="V52" s="128">
        <v>344.37298583984375</v>
      </c>
      <c r="W52">
        <v>1477.6070556640625</v>
      </c>
      <c r="X52">
        <v>4.767000198364258</v>
      </c>
      <c r="Y52">
        <v>36.29999923706055</v>
      </c>
      <c r="Z52">
        <v>22</v>
      </c>
      <c r="AA52">
        <v>16</v>
      </c>
      <c r="AB52">
        <v>0</v>
      </c>
      <c r="AC52">
        <v>4.570000171661377</v>
      </c>
      <c r="AD52">
        <v>2.2699999809265137</v>
      </c>
      <c r="AE52">
        <v>15</v>
      </c>
      <c r="AF52">
        <v>15</v>
      </c>
      <c r="AG52">
        <v>0</v>
      </c>
      <c r="AH52">
        <v>0</v>
      </c>
      <c r="AI52">
        <v>28.010303497314453</v>
      </c>
      <c r="AJ52">
        <v>3.450000047683716</v>
      </c>
      <c r="AK52">
        <v>3.9346649646759033</v>
      </c>
      <c r="AM52">
        <v>0</v>
      </c>
      <c r="AN52">
        <v>0</v>
      </c>
      <c r="AO52">
        <v>0</v>
      </c>
      <c r="AP52">
        <v>0</v>
      </c>
      <c r="AQ52">
        <v>23.14274024963379</v>
      </c>
      <c r="AR52">
        <v>10.239314079284668</v>
      </c>
      <c r="AS52">
        <v>16.130910873413086</v>
      </c>
      <c r="AT52">
        <v>0</v>
      </c>
      <c r="AU52">
        <v>100.5</v>
      </c>
      <c r="AV52">
        <v>15.304486274719238</v>
      </c>
      <c r="AW52">
        <v>39.59000015258789</v>
      </c>
      <c r="AX52">
        <v>39</v>
      </c>
      <c r="AY52">
        <v>283000</v>
      </c>
      <c r="AZ52">
        <v>0</v>
      </c>
      <c r="BA52">
        <v>18</v>
      </c>
      <c r="BB52">
        <v>1</v>
      </c>
      <c r="BC52">
        <v>0</v>
      </c>
      <c r="BD52">
        <v>0</v>
      </c>
      <c r="BE52" t="s">
        <v>243</v>
      </c>
      <c r="BF52" t="s">
        <v>229</v>
      </c>
      <c r="BG52" s="99">
        <v>38674</v>
      </c>
      <c r="BH52">
        <v>0.005541119258850813</v>
      </c>
      <c r="BI52">
        <v>11.424453735351562</v>
      </c>
      <c r="BJ52">
        <v>0.032537464052438736</v>
      </c>
      <c r="BK52">
        <v>0.5133534073829651</v>
      </c>
      <c r="BL52">
        <v>2</v>
      </c>
      <c r="BM52" t="b">
        <v>1</v>
      </c>
      <c r="BN52">
        <v>1</v>
      </c>
      <c r="BO52">
        <v>17.60098648071289</v>
      </c>
      <c r="BP52">
        <v>34.099998474121094</v>
      </c>
      <c r="BQ52">
        <v>78.80000305175781</v>
      </c>
      <c r="BR52">
        <v>49.79999923706055</v>
      </c>
      <c r="BS52">
        <v>18.700000762939453</v>
      </c>
      <c r="BT52">
        <v>25.200000762939453</v>
      </c>
      <c r="BU52">
        <v>38.79999923706055</v>
      </c>
      <c r="BV52">
        <v>32</v>
      </c>
      <c r="BW52">
        <v>0</v>
      </c>
      <c r="BX52">
        <v>38</v>
      </c>
      <c r="BY52">
        <v>67.8125</v>
      </c>
      <c r="BZ52">
        <v>59.028446197509766</v>
      </c>
      <c r="CA52">
        <v>11.981675148010254</v>
      </c>
      <c r="CB52">
        <v>20.76251792907715</v>
      </c>
      <c r="CC52" t="s">
        <v>230</v>
      </c>
      <c r="CD52" t="s">
        <v>238</v>
      </c>
      <c r="CE52">
        <v>0</v>
      </c>
      <c r="CF52" t="s">
        <v>17</v>
      </c>
      <c r="CG52">
        <v>0.9915309548377991</v>
      </c>
      <c r="CH52">
        <v>0.9700650572776794</v>
      </c>
      <c r="CI52">
        <v>2.799999952316284</v>
      </c>
      <c r="CJ52" t="b">
        <v>1</v>
      </c>
      <c r="CK52" s="99">
        <v>39010</v>
      </c>
      <c r="CL52" t="s">
        <v>503</v>
      </c>
      <c r="CM52" t="b">
        <v>0</v>
      </c>
      <c r="CN52">
        <v>1</v>
      </c>
      <c r="CQ52" t="b">
        <v>0</v>
      </c>
      <c r="CR52" t="b">
        <v>0</v>
      </c>
      <c r="CS52" t="b">
        <v>1</v>
      </c>
      <c r="CT52">
        <v>0.19968846440315247</v>
      </c>
    </row>
    <row r="53" spans="1:98" ht="12.75">
      <c r="A53">
        <v>483</v>
      </c>
      <c r="B53" t="s">
        <v>312</v>
      </c>
      <c r="C53" t="s">
        <v>132</v>
      </c>
      <c r="D53" t="s">
        <v>280</v>
      </c>
      <c r="E53">
        <v>1</v>
      </c>
      <c r="G53" t="s">
        <v>246</v>
      </c>
      <c r="H53">
        <v>3</v>
      </c>
      <c r="I53">
        <v>2005</v>
      </c>
      <c r="J53">
        <v>10</v>
      </c>
      <c r="K53">
        <v>6</v>
      </c>
      <c r="L53" t="b">
        <v>1</v>
      </c>
      <c r="M53">
        <v>2006</v>
      </c>
      <c r="N53">
        <v>1</v>
      </c>
      <c r="O53" s="99">
        <v>38673</v>
      </c>
      <c r="P53" s="99">
        <v>38674.54524305555</v>
      </c>
      <c r="Q53" s="128">
        <v>56.7400016784668</v>
      </c>
      <c r="R53" s="128">
        <v>17.799999237060547</v>
      </c>
      <c r="S53" s="128">
        <v>0</v>
      </c>
      <c r="T53" s="128">
        <v>61.22999954223633</v>
      </c>
      <c r="U53" s="128">
        <v>45.810001373291016</v>
      </c>
      <c r="V53" s="128">
        <v>124.28399658203125</v>
      </c>
      <c r="W53">
        <v>763.5910034179688</v>
      </c>
      <c r="X53">
        <v>5.961999893188477</v>
      </c>
      <c r="Y53">
        <v>44.70000076293945</v>
      </c>
      <c r="Z53">
        <v>18</v>
      </c>
      <c r="AA53">
        <v>14</v>
      </c>
      <c r="AB53">
        <v>0</v>
      </c>
      <c r="AC53">
        <v>5.619999885559082</v>
      </c>
      <c r="AD53">
        <v>3.190000057220459</v>
      </c>
      <c r="AE53">
        <v>12</v>
      </c>
      <c r="AF53">
        <v>12</v>
      </c>
      <c r="AG53">
        <v>0</v>
      </c>
      <c r="AH53">
        <v>0</v>
      </c>
      <c r="AI53">
        <v>26.241609573364258</v>
      </c>
      <c r="AJ53">
        <v>4.480000019073486</v>
      </c>
      <c r="AK53">
        <v>3.692690372467041</v>
      </c>
      <c r="AM53">
        <v>0</v>
      </c>
      <c r="AN53">
        <v>0</v>
      </c>
      <c r="AO53">
        <v>0</v>
      </c>
      <c r="AP53">
        <v>0</v>
      </c>
      <c r="AQ53">
        <v>29.343530654907227</v>
      </c>
      <c r="AR53">
        <v>12.901037216186523</v>
      </c>
      <c r="AS53">
        <v>12.842138290405273</v>
      </c>
      <c r="AT53">
        <v>0</v>
      </c>
      <c r="AU53">
        <v>101.19999694824219</v>
      </c>
      <c r="AV53">
        <v>12.268580436706543</v>
      </c>
      <c r="AW53">
        <v>42.099998474121094</v>
      </c>
      <c r="AX53">
        <v>8.600000381469727</v>
      </c>
      <c r="AY53">
        <v>114000</v>
      </c>
      <c r="AZ53">
        <v>0</v>
      </c>
      <c r="BA53">
        <v>15</v>
      </c>
      <c r="BB53">
        <v>1</v>
      </c>
      <c r="BC53">
        <v>0</v>
      </c>
      <c r="BD53">
        <v>0</v>
      </c>
      <c r="BE53" t="s">
        <v>228</v>
      </c>
      <c r="BF53" t="s">
        <v>228</v>
      </c>
      <c r="BG53" s="99">
        <v>38674</v>
      </c>
      <c r="BH53">
        <v>0.015273971483111382</v>
      </c>
      <c r="BI53">
        <v>4.86224365234375</v>
      </c>
      <c r="BJ53">
        <v>0.07363610714673996</v>
      </c>
      <c r="BK53">
        <v>0.2745037078857422</v>
      </c>
      <c r="BL53">
        <v>2</v>
      </c>
      <c r="BM53" t="b">
        <v>1</v>
      </c>
      <c r="BN53">
        <v>1</v>
      </c>
      <c r="BO53">
        <v>22.697452545166016</v>
      </c>
      <c r="BP53">
        <v>16.299999237060547</v>
      </c>
      <c r="BQ53">
        <v>61.20000076293945</v>
      </c>
      <c r="BR53">
        <v>32.099998474121094</v>
      </c>
      <c r="BS53">
        <v>13.300000190734863</v>
      </c>
      <c r="BT53">
        <v>15.699999809265137</v>
      </c>
      <c r="BU53">
        <v>26.100000381469727</v>
      </c>
      <c r="BV53">
        <v>20.899999618530273</v>
      </c>
      <c r="BW53">
        <v>0</v>
      </c>
      <c r="BX53">
        <v>39.29999923706055</v>
      </c>
      <c r="BY53">
        <v>85.16746520996094</v>
      </c>
      <c r="BZ53">
        <v>75.98612976074219</v>
      </c>
      <c r="CA53">
        <v>9.646150588989258</v>
      </c>
      <c r="CB53">
        <v>15.671481132507324</v>
      </c>
      <c r="CC53" t="s">
        <v>230</v>
      </c>
      <c r="CD53" t="s">
        <v>238</v>
      </c>
      <c r="CE53">
        <v>0</v>
      </c>
      <c r="CF53" t="s">
        <v>17</v>
      </c>
      <c r="CG53">
        <v>0.9242995977401733</v>
      </c>
      <c r="CH53">
        <v>0.9957785606384277</v>
      </c>
      <c r="CI53">
        <v>3.609999895095825</v>
      </c>
      <c r="CJ53" t="b">
        <v>1</v>
      </c>
      <c r="CK53" s="99">
        <v>39007</v>
      </c>
      <c r="CL53" t="s">
        <v>503</v>
      </c>
      <c r="CM53" t="b">
        <v>0</v>
      </c>
      <c r="CN53">
        <v>0</v>
      </c>
      <c r="CQ53" t="b">
        <v>0</v>
      </c>
      <c r="CR53" t="b">
        <v>0</v>
      </c>
      <c r="CS53" t="b">
        <v>1</v>
      </c>
      <c r="CT53">
        <v>0.19327431917190552</v>
      </c>
    </row>
    <row r="54" spans="1:98" ht="12.75">
      <c r="A54">
        <v>486</v>
      </c>
      <c r="B54" t="s">
        <v>313</v>
      </c>
      <c r="C54" t="s">
        <v>84</v>
      </c>
      <c r="D54" t="s">
        <v>314</v>
      </c>
      <c r="E54">
        <v>1</v>
      </c>
      <c r="G54" t="s">
        <v>227</v>
      </c>
      <c r="H54">
        <v>3</v>
      </c>
      <c r="I54">
        <v>2004</v>
      </c>
      <c r="J54">
        <v>10</v>
      </c>
      <c r="K54">
        <v>12</v>
      </c>
      <c r="L54" t="b">
        <v>1</v>
      </c>
      <c r="M54">
        <v>2005</v>
      </c>
      <c r="N54">
        <v>3</v>
      </c>
      <c r="O54" s="99">
        <v>38673</v>
      </c>
      <c r="P54" s="99">
        <v>38674.54524305555</v>
      </c>
      <c r="Q54" s="128">
        <v>81.19000244140625</v>
      </c>
      <c r="R54" s="128">
        <v>19.100000381469727</v>
      </c>
      <c r="S54" s="128">
        <v>0.8999999761581421</v>
      </c>
      <c r="T54" s="128">
        <v>91.4800033569336</v>
      </c>
      <c r="U54" s="128">
        <v>75.75</v>
      </c>
      <c r="V54" s="128">
        <v>180.30999755859375</v>
      </c>
      <c r="W54">
        <v>2572.699951171875</v>
      </c>
      <c r="X54">
        <v>6.888999938964844</v>
      </c>
      <c r="Y54">
        <v>67.80000305175781</v>
      </c>
      <c r="Z54">
        <v>20</v>
      </c>
      <c r="AA54">
        <v>16</v>
      </c>
      <c r="AB54">
        <v>2.1917808055877686</v>
      </c>
      <c r="AC54">
        <v>6.400000095367432</v>
      </c>
      <c r="AD54">
        <v>4.239999771118164</v>
      </c>
      <c r="AE54">
        <v>8.600000381469727</v>
      </c>
      <c r="AF54">
        <v>7.199999809265137</v>
      </c>
      <c r="AG54">
        <v>1.1085107326507568</v>
      </c>
      <c r="AH54">
        <v>1.7000000476837158</v>
      </c>
      <c r="AI54">
        <v>17.860021591186523</v>
      </c>
      <c r="AJ54">
        <v>5.429999828338623</v>
      </c>
      <c r="AK54">
        <v>3.4958925247192383</v>
      </c>
      <c r="AM54">
        <v>13.5</v>
      </c>
      <c r="AN54">
        <v>36</v>
      </c>
      <c r="AO54">
        <v>0</v>
      </c>
      <c r="AP54">
        <v>0</v>
      </c>
      <c r="AQ54">
        <v>18.20103645324707</v>
      </c>
      <c r="AR54">
        <v>13.226804733276367</v>
      </c>
      <c r="AS54">
        <v>22.886165618896484</v>
      </c>
      <c r="AT54">
        <v>27</v>
      </c>
      <c r="AU54">
        <v>128</v>
      </c>
      <c r="AV54">
        <v>10.882118225097656</v>
      </c>
      <c r="AW54">
        <v>46.5</v>
      </c>
      <c r="AX54">
        <v>21</v>
      </c>
      <c r="AY54">
        <v>157000</v>
      </c>
      <c r="AZ54">
        <v>0</v>
      </c>
      <c r="BA54">
        <v>12</v>
      </c>
      <c r="BB54">
        <v>1</v>
      </c>
      <c r="BC54">
        <v>0</v>
      </c>
      <c r="BD54">
        <v>0</v>
      </c>
      <c r="BE54" t="s">
        <v>229</v>
      </c>
      <c r="BF54" t="s">
        <v>229</v>
      </c>
      <c r="BG54" s="99">
        <v>38674</v>
      </c>
      <c r="BH54">
        <v>0.007993942126631737</v>
      </c>
      <c r="BI54">
        <v>4.075713634490967</v>
      </c>
      <c r="BJ54">
        <v>0.031175019219517708</v>
      </c>
      <c r="BK54">
        <v>0.20267069339752197</v>
      </c>
      <c r="BL54">
        <v>2</v>
      </c>
      <c r="BM54" t="b">
        <v>1</v>
      </c>
      <c r="BN54">
        <v>1</v>
      </c>
      <c r="BO54">
        <v>27.33864402770996</v>
      </c>
      <c r="BP54">
        <v>36.5</v>
      </c>
      <c r="BQ54">
        <v>100.9000015258789</v>
      </c>
      <c r="BR54">
        <v>42</v>
      </c>
      <c r="BS54">
        <v>10.600000381469727</v>
      </c>
      <c r="BT54">
        <v>18.200000762939453</v>
      </c>
      <c r="BU54">
        <v>30.899999618530273</v>
      </c>
      <c r="BV54">
        <v>24.600000381469727</v>
      </c>
      <c r="BW54">
        <v>25.399999618530273</v>
      </c>
      <c r="BX54">
        <v>35</v>
      </c>
      <c r="BY54">
        <v>77.64228057861328</v>
      </c>
      <c r="BZ54">
        <v>71.6756820678711</v>
      </c>
      <c r="CA54">
        <v>8.748193740844727</v>
      </c>
      <c r="CB54">
        <v>13.230975151062012</v>
      </c>
      <c r="CC54" t="s">
        <v>230</v>
      </c>
      <c r="CD54" t="s">
        <v>231</v>
      </c>
      <c r="CE54">
        <v>188.60000610351562</v>
      </c>
      <c r="CF54" t="s">
        <v>17</v>
      </c>
      <c r="CG54">
        <v>0.9785948395729065</v>
      </c>
      <c r="CH54">
        <v>0.9824206233024597</v>
      </c>
      <c r="CI54">
        <v>4.699999809265137</v>
      </c>
      <c r="CJ54" t="b">
        <v>1</v>
      </c>
      <c r="CK54" s="99">
        <v>38919</v>
      </c>
      <c r="CL54" t="s">
        <v>544</v>
      </c>
      <c r="CM54" t="b">
        <v>0</v>
      </c>
      <c r="CN54">
        <v>0</v>
      </c>
      <c r="CQ54" t="b">
        <v>0</v>
      </c>
      <c r="CR54" t="b">
        <v>0</v>
      </c>
      <c r="CS54" t="b">
        <v>0</v>
      </c>
      <c r="CT54">
        <v>0.24568095803260803</v>
      </c>
    </row>
    <row r="55" spans="1:98" ht="12.75">
      <c r="A55">
        <v>488</v>
      </c>
      <c r="B55" t="s">
        <v>315</v>
      </c>
      <c r="C55" t="s">
        <v>92</v>
      </c>
      <c r="D55" t="s">
        <v>275</v>
      </c>
      <c r="E55">
        <v>1</v>
      </c>
      <c r="G55" t="s">
        <v>242</v>
      </c>
      <c r="H55">
        <v>3</v>
      </c>
      <c r="I55">
        <v>2004</v>
      </c>
      <c r="J55">
        <v>10</v>
      </c>
      <c r="K55">
        <v>12</v>
      </c>
      <c r="L55" t="b">
        <v>1</v>
      </c>
      <c r="M55">
        <v>2005</v>
      </c>
      <c r="N55">
        <v>3</v>
      </c>
      <c r="O55" s="99">
        <v>38673</v>
      </c>
      <c r="P55" s="99">
        <v>38674.54524305555</v>
      </c>
      <c r="Q55" s="128">
        <v>62.40999984741211</v>
      </c>
      <c r="R55" s="128">
        <v>18.200000762939453</v>
      </c>
      <c r="S55" s="128">
        <v>1.3200000524520874</v>
      </c>
      <c r="T55" s="128">
        <v>69.98999786376953</v>
      </c>
      <c r="U55" s="128">
        <v>59.599998474121094</v>
      </c>
      <c r="V55" s="128">
        <v>2975.013916015625</v>
      </c>
      <c r="W55">
        <v>2417</v>
      </c>
      <c r="X55">
        <v>5.297999858856201</v>
      </c>
      <c r="Y55">
        <v>51.29999923706055</v>
      </c>
      <c r="Z55">
        <v>20</v>
      </c>
      <c r="AA55">
        <v>15</v>
      </c>
      <c r="AB55">
        <v>2.221095323562622</v>
      </c>
      <c r="AC55">
        <v>5.260000228881836</v>
      </c>
      <c r="AD55">
        <v>3.4200000762939453</v>
      </c>
      <c r="AE55">
        <v>9</v>
      </c>
      <c r="AF55">
        <v>6.5</v>
      </c>
      <c r="AG55">
        <v>2.1150457859039307</v>
      </c>
      <c r="AH55">
        <v>2.5</v>
      </c>
      <c r="AI55">
        <v>14.130050659179688</v>
      </c>
      <c r="AJ55">
        <v>4.429999828338623</v>
      </c>
      <c r="AK55">
        <v>3.851484775543213</v>
      </c>
      <c r="AM55">
        <v>0</v>
      </c>
      <c r="AN55">
        <v>0</v>
      </c>
      <c r="AO55">
        <v>0</v>
      </c>
      <c r="AP55">
        <v>0</v>
      </c>
      <c r="AQ55">
        <v>10.409139633178711</v>
      </c>
      <c r="AR55">
        <v>25.535106658935547</v>
      </c>
      <c r="AS55">
        <v>27.443862915039062</v>
      </c>
      <c r="AT55">
        <v>38.400001525878906</v>
      </c>
      <c r="AU55">
        <v>105.19999694824219</v>
      </c>
      <c r="AV55">
        <v>12.927496910095215</v>
      </c>
      <c r="AW55">
        <v>48.04999923706055</v>
      </c>
      <c r="AX55">
        <v>1</v>
      </c>
      <c r="AY55">
        <v>1897000</v>
      </c>
      <c r="AZ55">
        <v>0</v>
      </c>
      <c r="BA55">
        <v>11</v>
      </c>
      <c r="BB55">
        <v>1</v>
      </c>
      <c r="BC55">
        <v>0</v>
      </c>
      <c r="BD55">
        <v>0</v>
      </c>
      <c r="BE55" t="s">
        <v>228</v>
      </c>
      <c r="BF55" t="s">
        <v>228</v>
      </c>
      <c r="BG55" s="99">
        <v>38674</v>
      </c>
      <c r="BH55">
        <v>0.001519294804893434</v>
      </c>
      <c r="BI55">
        <v>3.3750832080841064</v>
      </c>
      <c r="BJ55">
        <v>0.0033023341093212366</v>
      </c>
      <c r="BK55">
        <v>0.1902964562177658</v>
      </c>
      <c r="BL55">
        <v>2</v>
      </c>
      <c r="BM55" t="b">
        <v>1</v>
      </c>
      <c r="BN55">
        <v>1</v>
      </c>
      <c r="BO55">
        <v>22.30980682373047</v>
      </c>
      <c r="BP55">
        <v>33.099998474121094</v>
      </c>
      <c r="BQ55">
        <v>65.9000015258789</v>
      </c>
      <c r="BR55">
        <v>31.899999618530273</v>
      </c>
      <c r="BS55">
        <v>15.899999618530273</v>
      </c>
      <c r="BT55">
        <v>18.600000381469727</v>
      </c>
      <c r="BU55">
        <v>27</v>
      </c>
      <c r="BV55">
        <v>22.799999237060547</v>
      </c>
      <c r="BW55">
        <v>35.599998474121094</v>
      </c>
      <c r="BX55">
        <v>27.5</v>
      </c>
      <c r="BY55">
        <v>79.82456970214844</v>
      </c>
      <c r="BZ55">
        <v>73.42884826660156</v>
      </c>
      <c r="CA55">
        <v>10.276423454284668</v>
      </c>
      <c r="CB55">
        <v>16.21254539489746</v>
      </c>
      <c r="CC55" t="s">
        <v>230</v>
      </c>
      <c r="CD55" t="s">
        <v>231</v>
      </c>
      <c r="CE55">
        <v>0</v>
      </c>
      <c r="CF55" t="s">
        <v>17</v>
      </c>
      <c r="CG55">
        <v>0.9861558079719543</v>
      </c>
      <c r="CH55">
        <v>0.9950444102287292</v>
      </c>
      <c r="CI55">
        <v>3.75</v>
      </c>
      <c r="CJ55" t="b">
        <v>1</v>
      </c>
      <c r="CK55" s="99">
        <v>39030</v>
      </c>
      <c r="CL55" t="s">
        <v>503</v>
      </c>
      <c r="CM55" t="b">
        <v>0</v>
      </c>
      <c r="CN55">
        <v>0</v>
      </c>
      <c r="CQ55" t="b">
        <v>0</v>
      </c>
      <c r="CR55" t="b">
        <v>0</v>
      </c>
      <c r="CS55" t="b">
        <v>1</v>
      </c>
      <c r="CT55">
        <v>0.18756958842277527</v>
      </c>
    </row>
    <row r="56" spans="1:98" ht="12.75">
      <c r="A56">
        <v>489</v>
      </c>
      <c r="B56" t="s">
        <v>316</v>
      </c>
      <c r="C56" t="s">
        <v>88</v>
      </c>
      <c r="D56" t="s">
        <v>300</v>
      </c>
      <c r="E56">
        <v>2</v>
      </c>
      <c r="G56" t="s">
        <v>246</v>
      </c>
      <c r="H56">
        <v>3</v>
      </c>
      <c r="I56">
        <v>2004</v>
      </c>
      <c r="J56">
        <v>10</v>
      </c>
      <c r="K56">
        <v>4</v>
      </c>
      <c r="L56" t="b">
        <v>0</v>
      </c>
      <c r="M56">
        <v>2005</v>
      </c>
      <c r="N56">
        <v>1</v>
      </c>
      <c r="O56" s="99">
        <v>38673</v>
      </c>
      <c r="P56" s="99">
        <v>38674.54524305555</v>
      </c>
      <c r="Q56" s="128">
        <v>35.02000045776367</v>
      </c>
      <c r="R56" s="128">
        <v>26.100000381469727</v>
      </c>
      <c r="S56" s="128">
        <v>0</v>
      </c>
      <c r="T56" s="128">
        <v>53.849998474121094</v>
      </c>
      <c r="U56" s="128">
        <v>35.02000045776367</v>
      </c>
      <c r="V56" s="128">
        <v>137.92100524902344</v>
      </c>
      <c r="W56">
        <v>316.54998779296875</v>
      </c>
      <c r="X56">
        <v>2.9739999771118164</v>
      </c>
      <c r="Y56">
        <v>21.399999618530273</v>
      </c>
      <c r="Z56">
        <v>22</v>
      </c>
      <c r="AA56">
        <v>16</v>
      </c>
      <c r="AB56">
        <v>0</v>
      </c>
      <c r="AC56">
        <v>2.700000047683716</v>
      </c>
      <c r="AD56">
        <v>1.340000033378601</v>
      </c>
      <c r="AE56">
        <v>15</v>
      </c>
      <c r="AF56">
        <v>11.699999809265137</v>
      </c>
      <c r="AG56">
        <v>0</v>
      </c>
      <c r="AH56">
        <v>0</v>
      </c>
      <c r="AI56">
        <v>22.639583587646484</v>
      </c>
      <c r="AJ56">
        <v>2.0399999618530273</v>
      </c>
      <c r="AK56">
        <v>1.790014624595642</v>
      </c>
      <c r="AM56">
        <v>0</v>
      </c>
      <c r="AN56">
        <v>0</v>
      </c>
      <c r="AO56">
        <v>0</v>
      </c>
      <c r="AP56">
        <v>0</v>
      </c>
      <c r="AQ56">
        <v>16.91374397277832</v>
      </c>
      <c r="AR56">
        <v>11.383362770080566</v>
      </c>
      <c r="AS56">
        <v>18.403369903564453</v>
      </c>
      <c r="AT56">
        <v>0</v>
      </c>
      <c r="AU56">
        <v>59.400001525878906</v>
      </c>
      <c r="AV56">
        <v>11.146058082580566</v>
      </c>
      <c r="AW56">
        <v>19.385000228881836</v>
      </c>
      <c r="AX56">
        <v>26.700000762939453</v>
      </c>
      <c r="AY56">
        <v>94000</v>
      </c>
      <c r="AZ56">
        <v>0</v>
      </c>
      <c r="BA56">
        <v>18</v>
      </c>
      <c r="BB56">
        <v>1</v>
      </c>
      <c r="BC56">
        <v>0</v>
      </c>
      <c r="BD56">
        <v>0</v>
      </c>
      <c r="BE56" t="s">
        <v>228</v>
      </c>
      <c r="BF56" t="s">
        <v>243</v>
      </c>
      <c r="BG56" s="99">
        <v>38674</v>
      </c>
      <c r="BH56">
        <v>0.019848227500915527</v>
      </c>
      <c r="BI56">
        <v>11.06290340423584</v>
      </c>
      <c r="BJ56">
        <v>0.11645518243312836</v>
      </c>
      <c r="BK56">
        <v>0.33070409297943115</v>
      </c>
      <c r="BL56">
        <v>2</v>
      </c>
      <c r="BM56" t="b">
        <v>1</v>
      </c>
      <c r="BN56">
        <v>1</v>
      </c>
      <c r="BO56">
        <v>10.390008926391602</v>
      </c>
      <c r="BP56">
        <v>9.399999618530273</v>
      </c>
      <c r="BQ56">
        <v>52.29999923706055</v>
      </c>
      <c r="BR56">
        <v>39.599998474121094</v>
      </c>
      <c r="BS56">
        <v>16.600000381469727</v>
      </c>
      <c r="BT56">
        <v>20.5</v>
      </c>
      <c r="BU56">
        <v>34.599998474121094</v>
      </c>
      <c r="BV56">
        <v>27.5</v>
      </c>
      <c r="BW56">
        <v>0</v>
      </c>
      <c r="BX56">
        <v>37.5</v>
      </c>
      <c r="BY56">
        <v>94.90909576416016</v>
      </c>
      <c r="BZ56">
        <v>82.63819885253906</v>
      </c>
      <c r="CA56">
        <v>7.9344892501831055</v>
      </c>
      <c r="CB56">
        <v>13.923474311828613</v>
      </c>
      <c r="CC56" t="s">
        <v>230</v>
      </c>
      <c r="CD56" t="s">
        <v>238</v>
      </c>
      <c r="CE56">
        <v>0</v>
      </c>
      <c r="CG56">
        <v>0.995624840259552</v>
      </c>
      <c r="CH56">
        <v>0.9983376860618591</v>
      </c>
      <c r="CI56">
        <v>1.6200000047683716</v>
      </c>
      <c r="CJ56" t="b">
        <v>1</v>
      </c>
      <c r="CK56" s="99">
        <v>38845</v>
      </c>
      <c r="CL56" t="s">
        <v>544</v>
      </c>
      <c r="CM56" t="b">
        <v>0</v>
      </c>
      <c r="CN56">
        <v>0</v>
      </c>
      <c r="CQ56" t="b">
        <v>0</v>
      </c>
      <c r="CR56" t="b">
        <v>0</v>
      </c>
      <c r="CS56" t="b">
        <v>1</v>
      </c>
      <c r="CT56">
        <v>0.5618420839309692</v>
      </c>
    </row>
    <row r="57" spans="1:98" ht="12.75">
      <c r="A57">
        <v>491</v>
      </c>
      <c r="B57" t="s">
        <v>317</v>
      </c>
      <c r="C57" t="s">
        <v>86</v>
      </c>
      <c r="D57" t="s">
        <v>241</v>
      </c>
      <c r="E57">
        <v>1</v>
      </c>
      <c r="G57" t="s">
        <v>242</v>
      </c>
      <c r="H57">
        <v>3</v>
      </c>
      <c r="I57">
        <v>2004</v>
      </c>
      <c r="J57">
        <v>10</v>
      </c>
      <c r="K57">
        <v>1</v>
      </c>
      <c r="L57" t="b">
        <v>0</v>
      </c>
      <c r="M57">
        <v>2005</v>
      </c>
      <c r="N57">
        <v>3</v>
      </c>
      <c r="O57" s="99">
        <v>38673</v>
      </c>
      <c r="P57" s="99">
        <v>38674.54524305555</v>
      </c>
      <c r="Q57" s="128">
        <v>66.08999633789062</v>
      </c>
      <c r="R57" s="128">
        <v>20.399999618530273</v>
      </c>
      <c r="S57" s="128">
        <v>0.23999999463558197</v>
      </c>
      <c r="T57" s="128">
        <v>68.94000244140625</v>
      </c>
      <c r="U57" s="128">
        <v>50.720001220703125</v>
      </c>
      <c r="V57" s="128">
        <v>780</v>
      </c>
      <c r="W57">
        <v>4381</v>
      </c>
      <c r="X57">
        <v>6.488999843597412</v>
      </c>
      <c r="Y57">
        <v>46.20000076293945</v>
      </c>
      <c r="Z57">
        <v>20</v>
      </c>
      <c r="AA57">
        <v>15</v>
      </c>
      <c r="AB57">
        <v>0.4093567132949829</v>
      </c>
      <c r="AC57">
        <v>5.840000152587891</v>
      </c>
      <c r="AD57">
        <v>3.0799999237060547</v>
      </c>
      <c r="AE57">
        <v>12.5</v>
      </c>
      <c r="AF57">
        <v>11.899999618530273</v>
      </c>
      <c r="AG57">
        <v>0.36314117908477783</v>
      </c>
      <c r="AH57">
        <v>0.4000000059604645</v>
      </c>
      <c r="AI57">
        <v>26.710493087768555</v>
      </c>
      <c r="AJ57">
        <v>4.610000133514404</v>
      </c>
      <c r="AK57">
        <v>2.54952335357666</v>
      </c>
      <c r="AM57">
        <v>9.3</v>
      </c>
      <c r="AN57">
        <v>38</v>
      </c>
      <c r="AO57">
        <v>0.10000000149011612</v>
      </c>
      <c r="AP57">
        <v>0</v>
      </c>
      <c r="AQ57">
        <v>20.25844955444336</v>
      </c>
      <c r="AR57">
        <v>8.49876594543457</v>
      </c>
      <c r="AS57">
        <v>16.629161834716797</v>
      </c>
      <c r="AT57">
        <v>6.599999904632568</v>
      </c>
      <c r="AU57">
        <v>116.80000305175781</v>
      </c>
      <c r="AV57">
        <v>12.39278793334961</v>
      </c>
      <c r="AW57">
        <v>33.369998931884766</v>
      </c>
      <c r="AX57">
        <v>30</v>
      </c>
      <c r="AY57">
        <v>626000</v>
      </c>
      <c r="AZ57">
        <v>0</v>
      </c>
      <c r="BA57">
        <v>18</v>
      </c>
      <c r="BB57">
        <v>1</v>
      </c>
      <c r="BC57">
        <v>0</v>
      </c>
      <c r="BD57">
        <v>0</v>
      </c>
      <c r="BE57" t="s">
        <v>228</v>
      </c>
      <c r="BF57" t="s">
        <v>228</v>
      </c>
      <c r="BG57" s="99">
        <v>38674</v>
      </c>
      <c r="BH57">
        <v>0.0022951066493988037</v>
      </c>
      <c r="BI57">
        <v>13.429666519165039</v>
      </c>
      <c r="BJ57">
        <v>0.016325559467077255</v>
      </c>
      <c r="BK57">
        <v>0.7147819399833679</v>
      </c>
      <c r="BL57">
        <v>2</v>
      </c>
      <c r="BM57" t="b">
        <v>1</v>
      </c>
      <c r="BN57">
        <v>1</v>
      </c>
      <c r="BO57">
        <v>23.387266159057617</v>
      </c>
      <c r="BP57">
        <v>17.100000381469727</v>
      </c>
      <c r="BQ57">
        <v>60.5</v>
      </c>
      <c r="BR57">
        <v>37.599998474121094</v>
      </c>
      <c r="BS57">
        <v>14.399999618530273</v>
      </c>
      <c r="BT57">
        <v>16.799999237060547</v>
      </c>
      <c r="BU57">
        <v>28.899999618530273</v>
      </c>
      <c r="BV57">
        <v>22.799999237060547</v>
      </c>
      <c r="BW57">
        <v>5.5</v>
      </c>
      <c r="BX57">
        <v>38</v>
      </c>
      <c r="BY57">
        <v>89.47368621826172</v>
      </c>
      <c r="BZ57">
        <v>79.52494812011719</v>
      </c>
      <c r="CA57">
        <v>9.486762046813965</v>
      </c>
      <c r="CB57">
        <v>15.745742797851562</v>
      </c>
      <c r="CC57" t="s">
        <v>230</v>
      </c>
      <c r="CD57" t="s">
        <v>231</v>
      </c>
      <c r="CE57">
        <v>781</v>
      </c>
      <c r="CG57">
        <v>0.9971202611923218</v>
      </c>
      <c r="CH57">
        <v>0.9967139959335327</v>
      </c>
      <c r="CI57">
        <v>3.740000009536743</v>
      </c>
      <c r="CJ57" t="b">
        <v>1</v>
      </c>
      <c r="CK57" s="99">
        <v>39007</v>
      </c>
      <c r="CL57" t="s">
        <v>503</v>
      </c>
      <c r="CM57" t="b">
        <v>0</v>
      </c>
      <c r="CN57">
        <v>0</v>
      </c>
      <c r="CQ57" t="b">
        <v>0</v>
      </c>
      <c r="CR57" t="b">
        <v>0</v>
      </c>
      <c r="CS57" t="b">
        <v>0</v>
      </c>
      <c r="CT57">
        <v>0.20963171124458313</v>
      </c>
    </row>
    <row r="58" spans="1:98" ht="12.75">
      <c r="A58">
        <v>492</v>
      </c>
      <c r="B58" t="s">
        <v>318</v>
      </c>
      <c r="C58" t="s">
        <v>94</v>
      </c>
      <c r="D58" t="s">
        <v>280</v>
      </c>
      <c r="E58">
        <v>1</v>
      </c>
      <c r="G58" t="s">
        <v>242</v>
      </c>
      <c r="H58">
        <v>3</v>
      </c>
      <c r="I58">
        <v>2004</v>
      </c>
      <c r="J58">
        <v>10</v>
      </c>
      <c r="K58">
        <v>6</v>
      </c>
      <c r="L58" t="b">
        <v>0</v>
      </c>
      <c r="M58">
        <v>2118</v>
      </c>
      <c r="N58">
        <v>2</v>
      </c>
      <c r="O58" s="99">
        <v>38673</v>
      </c>
      <c r="P58" s="99">
        <v>38674.54524305555</v>
      </c>
      <c r="Q58" s="128">
        <v>13.220000267028809</v>
      </c>
      <c r="R58" s="128">
        <v>0</v>
      </c>
      <c r="S58" s="128">
        <v>0</v>
      </c>
      <c r="T58" s="128">
        <v>16.90999984741211</v>
      </c>
      <c r="U58" s="128">
        <v>12.4399995803833</v>
      </c>
      <c r="V58" s="128">
        <v>119.95800018310547</v>
      </c>
      <c r="W58">
        <v>400</v>
      </c>
      <c r="X58">
        <v>1.159999966621399</v>
      </c>
      <c r="Y58">
        <v>9.399999618530273</v>
      </c>
      <c r="Z58">
        <v>20</v>
      </c>
      <c r="AA58">
        <v>10</v>
      </c>
      <c r="AB58">
        <v>0</v>
      </c>
      <c r="AC58">
        <v>1.5099999904632568</v>
      </c>
      <c r="AD58">
        <v>0.9399999976158142</v>
      </c>
      <c r="AE58">
        <v>16</v>
      </c>
      <c r="AF58">
        <v>16</v>
      </c>
      <c r="AG58">
        <v>0</v>
      </c>
      <c r="AH58">
        <v>0</v>
      </c>
      <c r="AI58">
        <v>59.70692825317383</v>
      </c>
      <c r="AJ58">
        <v>1.1200000047683716</v>
      </c>
      <c r="AK58">
        <v>4.445025444030762</v>
      </c>
      <c r="AM58">
        <v>0</v>
      </c>
      <c r="AN58">
        <v>0</v>
      </c>
      <c r="AO58">
        <v>0</v>
      </c>
      <c r="AP58">
        <v>0</v>
      </c>
      <c r="AQ58">
        <v>20.719385147094727</v>
      </c>
      <c r="AR58">
        <v>18.907642364501953</v>
      </c>
      <c r="AS58">
        <v>15.517953872680664</v>
      </c>
      <c r="AT58">
        <v>0</v>
      </c>
      <c r="AU58">
        <v>30.200000762939453</v>
      </c>
      <c r="AV58">
        <v>17.965524673461914</v>
      </c>
      <c r="AW58">
        <v>11.800000190734863</v>
      </c>
      <c r="AX58">
        <v>22</v>
      </c>
      <c r="AY58">
        <v>108000</v>
      </c>
      <c r="AZ58">
        <v>0</v>
      </c>
      <c r="BA58">
        <v>15</v>
      </c>
      <c r="BB58">
        <v>1</v>
      </c>
      <c r="BC58">
        <v>0</v>
      </c>
      <c r="BD58">
        <v>0</v>
      </c>
      <c r="BE58" t="s">
        <v>229</v>
      </c>
      <c r="BF58" t="s">
        <v>229</v>
      </c>
      <c r="BG58" s="99">
        <v>38674</v>
      </c>
      <c r="BH58">
        <v>0.07516464591026306</v>
      </c>
      <c r="BI58">
        <v>18.348979949951172</v>
      </c>
      <c r="BJ58">
        <v>0.21277542412281036</v>
      </c>
      <c r="BK58">
        <v>1.1056593656539917</v>
      </c>
      <c r="BL58">
        <v>2</v>
      </c>
      <c r="BM58" t="b">
        <v>1</v>
      </c>
      <c r="BN58">
        <v>1</v>
      </c>
      <c r="BO58">
        <v>5.743782997131348</v>
      </c>
      <c r="BP58">
        <v>10.300000190734863</v>
      </c>
      <c r="BQ58">
        <v>36.20000076293945</v>
      </c>
      <c r="BR58">
        <v>38.900001525878906</v>
      </c>
      <c r="BS58">
        <v>14.899999618530273</v>
      </c>
      <c r="BT58">
        <v>17.899999618530273</v>
      </c>
      <c r="BU58">
        <v>31.700000762939453</v>
      </c>
      <c r="BV58">
        <v>24.799999237060547</v>
      </c>
      <c r="BW58">
        <v>0</v>
      </c>
      <c r="BX58">
        <v>37.5</v>
      </c>
      <c r="BY58">
        <v>0</v>
      </c>
      <c r="BZ58">
        <v>0</v>
      </c>
      <c r="CA58">
        <v>11.369776725769043</v>
      </c>
      <c r="CB58">
        <v>25.688350677490234</v>
      </c>
      <c r="CC58" t="s">
        <v>230</v>
      </c>
      <c r="CD58" t="s">
        <v>252</v>
      </c>
      <c r="CE58">
        <v>0</v>
      </c>
      <c r="CG58">
        <v>0.9882180690765381</v>
      </c>
      <c r="CH58">
        <v>0.47917455434799194</v>
      </c>
      <c r="CI58">
        <v>0.7229999899864197</v>
      </c>
      <c r="CJ58" t="b">
        <v>1</v>
      </c>
      <c r="CK58" s="99">
        <v>38731</v>
      </c>
      <c r="CM58" t="b">
        <v>0</v>
      </c>
      <c r="CN58">
        <v>0</v>
      </c>
      <c r="CQ58" t="b">
        <v>0</v>
      </c>
      <c r="CR58" t="b">
        <v>0</v>
      </c>
      <c r="CS58" t="b">
        <v>1</v>
      </c>
      <c r="CT58">
        <v>0.1557692587375641</v>
      </c>
    </row>
    <row r="59" spans="1:98" ht="12.75">
      <c r="A59">
        <v>494</v>
      </c>
      <c r="B59" t="s">
        <v>319</v>
      </c>
      <c r="C59" t="s">
        <v>97</v>
      </c>
      <c r="D59" t="s">
        <v>578</v>
      </c>
      <c r="E59">
        <v>2</v>
      </c>
      <c r="G59" t="s">
        <v>242</v>
      </c>
      <c r="H59">
        <v>3</v>
      </c>
      <c r="I59">
        <v>2005</v>
      </c>
      <c r="J59">
        <v>10</v>
      </c>
      <c r="K59">
        <v>6</v>
      </c>
      <c r="L59" t="b">
        <v>1</v>
      </c>
      <c r="M59">
        <v>2006</v>
      </c>
      <c r="N59">
        <v>1</v>
      </c>
      <c r="O59" s="99">
        <v>38673</v>
      </c>
      <c r="P59" s="99">
        <v>38674.54524305555</v>
      </c>
      <c r="Q59" s="128">
        <v>31.309999465942383</v>
      </c>
      <c r="R59" s="128">
        <v>21.399999618530273</v>
      </c>
      <c r="S59" s="128">
        <v>0</v>
      </c>
      <c r="T59" s="128">
        <v>36.029998779296875</v>
      </c>
      <c r="U59" s="128">
        <v>24.209999084472656</v>
      </c>
      <c r="V59" s="128">
        <v>74.93800354003906</v>
      </c>
      <c r="W59">
        <v>0</v>
      </c>
      <c r="X59">
        <v>2.9860000610351562</v>
      </c>
      <c r="Y59">
        <v>23.600000381469727</v>
      </c>
      <c r="Z59">
        <v>22</v>
      </c>
      <c r="AA59">
        <v>17</v>
      </c>
      <c r="AB59">
        <v>0</v>
      </c>
      <c r="AC59">
        <v>2.8299999237060547</v>
      </c>
      <c r="AD59">
        <v>1.3899999856948853</v>
      </c>
      <c r="AE59">
        <v>14.165000915527344</v>
      </c>
      <c r="AF59">
        <v>16.31808090209961</v>
      </c>
      <c r="AG59">
        <v>0</v>
      </c>
      <c r="AH59">
        <v>0</v>
      </c>
      <c r="AI59">
        <v>30.867008209228516</v>
      </c>
      <c r="AJ59">
        <v>2.1700000762939453</v>
      </c>
      <c r="AK59">
        <v>4.019455909729004</v>
      </c>
      <c r="AM59">
        <v>0</v>
      </c>
      <c r="AN59">
        <v>0</v>
      </c>
      <c r="AO59">
        <v>0</v>
      </c>
      <c r="AP59">
        <v>0</v>
      </c>
      <c r="AQ59">
        <v>24.08037757873535</v>
      </c>
      <c r="AR59">
        <v>14.712428092956543</v>
      </c>
      <c r="AS59">
        <v>14.670736312866211</v>
      </c>
      <c r="AT59">
        <v>0</v>
      </c>
      <c r="AU59">
        <v>62.29999923706055</v>
      </c>
      <c r="AV59">
        <v>14.752193450927734</v>
      </c>
      <c r="AW59">
        <v>22.809999465942383</v>
      </c>
      <c r="AX59">
        <v>27.5</v>
      </c>
      <c r="AY59">
        <v>56000</v>
      </c>
      <c r="AZ59">
        <v>0</v>
      </c>
      <c r="BA59">
        <v>20</v>
      </c>
      <c r="BB59">
        <v>1</v>
      </c>
      <c r="BC59">
        <v>0</v>
      </c>
      <c r="BD59">
        <v>0</v>
      </c>
      <c r="BE59" t="s">
        <v>228</v>
      </c>
      <c r="BF59" t="s">
        <v>228</v>
      </c>
      <c r="BG59" s="99">
        <v>38674</v>
      </c>
      <c r="BH59">
        <v>0.07420388609170914</v>
      </c>
      <c r="BI59">
        <v>12.352596282958984</v>
      </c>
      <c r="BJ59">
        <v>0.2788171172142029</v>
      </c>
      <c r="BK59">
        <v>0.6052259206771851</v>
      </c>
      <c r="BL59">
        <v>2</v>
      </c>
      <c r="BM59" t="b">
        <v>1</v>
      </c>
      <c r="BN59">
        <v>1</v>
      </c>
      <c r="BO59">
        <v>11.053876876831055</v>
      </c>
      <c r="BP59">
        <v>8.800000190734863</v>
      </c>
      <c r="BQ59">
        <v>36.599998474121094</v>
      </c>
      <c r="BR59">
        <v>44.29999923706055</v>
      </c>
      <c r="BS59">
        <v>16.399999618530273</v>
      </c>
      <c r="BT59">
        <v>19.899999618530273</v>
      </c>
      <c r="BU59">
        <v>35.099998474121094</v>
      </c>
      <c r="BV59">
        <v>27.5</v>
      </c>
      <c r="BW59">
        <v>0</v>
      </c>
      <c r="BX59">
        <v>38.5</v>
      </c>
      <c r="BY59">
        <v>77.81818389892578</v>
      </c>
      <c r="BZ59">
        <v>68.30689239501953</v>
      </c>
      <c r="CA59">
        <v>12.002469062805176</v>
      </c>
      <c r="CB59">
        <v>19.79559326171875</v>
      </c>
      <c r="CC59" t="s">
        <v>230</v>
      </c>
      <c r="CD59" t="s">
        <v>238</v>
      </c>
      <c r="CE59">
        <v>0</v>
      </c>
      <c r="CF59" t="s">
        <v>17</v>
      </c>
      <c r="CG59">
        <v>0.991524875164032</v>
      </c>
      <c r="CH59">
        <v>0.9846246242523193</v>
      </c>
      <c r="CI59">
        <v>1.600000023841858</v>
      </c>
      <c r="CJ59" t="b">
        <v>1</v>
      </c>
      <c r="CK59" s="99">
        <v>39038</v>
      </c>
      <c r="CL59" t="s">
        <v>503</v>
      </c>
      <c r="CM59" t="b">
        <v>0</v>
      </c>
      <c r="CN59">
        <v>0</v>
      </c>
      <c r="CQ59" t="b">
        <v>0</v>
      </c>
      <c r="CR59" t="b">
        <v>0</v>
      </c>
      <c r="CS59" t="b">
        <v>0</v>
      </c>
      <c r="CT59">
        <v>0.21705426275730133</v>
      </c>
    </row>
    <row r="60" spans="1:98" ht="12.75">
      <c r="A60">
        <v>495</v>
      </c>
      <c r="B60" t="s">
        <v>320</v>
      </c>
      <c r="C60" t="s">
        <v>99</v>
      </c>
      <c r="D60" t="s">
        <v>256</v>
      </c>
      <c r="E60">
        <v>2</v>
      </c>
      <c r="G60" t="s">
        <v>242</v>
      </c>
      <c r="H60">
        <v>3</v>
      </c>
      <c r="I60">
        <v>2004</v>
      </c>
      <c r="J60">
        <v>10</v>
      </c>
      <c r="K60">
        <v>8</v>
      </c>
      <c r="L60" t="b">
        <v>1</v>
      </c>
      <c r="M60">
        <v>2005</v>
      </c>
      <c r="N60">
        <v>4</v>
      </c>
      <c r="O60" s="99">
        <v>38673</v>
      </c>
      <c r="P60" s="99">
        <v>38674.54525462963</v>
      </c>
      <c r="Q60" s="128">
        <v>28.600000381469727</v>
      </c>
      <c r="R60" s="128">
        <v>23.600000381469727</v>
      </c>
      <c r="S60" s="128">
        <v>0</v>
      </c>
      <c r="T60" s="128">
        <v>36.040000915527344</v>
      </c>
      <c r="U60" s="128">
        <v>26.649999618530273</v>
      </c>
      <c r="V60" s="128">
        <v>59.87799835205078</v>
      </c>
      <c r="W60">
        <v>0</v>
      </c>
      <c r="X60">
        <v>2.4189999103546143</v>
      </c>
      <c r="Y60">
        <v>15.699999809265137</v>
      </c>
      <c r="Z60">
        <v>22</v>
      </c>
      <c r="AA60">
        <v>13</v>
      </c>
      <c r="AB60">
        <v>0</v>
      </c>
      <c r="AC60">
        <v>2.180000066757202</v>
      </c>
      <c r="AD60">
        <v>1.2100000381469727</v>
      </c>
      <c r="AE60">
        <v>12.5</v>
      </c>
      <c r="AF60">
        <v>8.100000381469727</v>
      </c>
      <c r="AG60">
        <v>0</v>
      </c>
      <c r="AH60">
        <v>0</v>
      </c>
      <c r="AI60">
        <v>22.200679779052734</v>
      </c>
      <c r="AJ60">
        <v>1.7200000286102295</v>
      </c>
      <c r="AK60">
        <v>1.5038758516311646</v>
      </c>
      <c r="AM60">
        <v>0</v>
      </c>
      <c r="AN60">
        <v>0</v>
      </c>
      <c r="AO60">
        <v>0</v>
      </c>
      <c r="AP60">
        <v>0</v>
      </c>
      <c r="AQ60">
        <v>17.079870223999023</v>
      </c>
      <c r="AR60">
        <v>22.325275421142578</v>
      </c>
      <c r="AS60">
        <v>19.063596725463867</v>
      </c>
      <c r="AT60">
        <v>0</v>
      </c>
      <c r="AU60">
        <v>48</v>
      </c>
      <c r="AV60">
        <v>10.91110610961914</v>
      </c>
      <c r="AW60">
        <v>13.0600004196167</v>
      </c>
      <c r="AX60">
        <v>8.899999618530273</v>
      </c>
      <c r="AY60">
        <v>76500</v>
      </c>
      <c r="AZ60">
        <v>0</v>
      </c>
      <c r="BA60">
        <v>17</v>
      </c>
      <c r="BB60">
        <v>1</v>
      </c>
      <c r="BC60">
        <v>0</v>
      </c>
      <c r="BD60">
        <v>0</v>
      </c>
      <c r="BE60" t="s">
        <v>243</v>
      </c>
      <c r="BF60" t="s">
        <v>229</v>
      </c>
      <c r="BG60" s="99">
        <v>38674</v>
      </c>
      <c r="BH60">
        <v>0.08785321563482285</v>
      </c>
      <c r="BI60">
        <v>8.673840522766113</v>
      </c>
      <c r="BJ60">
        <v>0.2064576894044876</v>
      </c>
      <c r="BK60">
        <v>0.45141083002090454</v>
      </c>
      <c r="BL60">
        <v>2</v>
      </c>
      <c r="BM60" t="b">
        <v>1</v>
      </c>
      <c r="BN60">
        <v>1</v>
      </c>
      <c r="BO60">
        <v>8.73413372039795</v>
      </c>
      <c r="BP60">
        <v>6.800000190734863</v>
      </c>
      <c r="BQ60">
        <v>25.200000762939453</v>
      </c>
      <c r="BR60">
        <v>29.200000762939453</v>
      </c>
      <c r="BS60">
        <v>13.100000381469727</v>
      </c>
      <c r="BT60">
        <v>14.699999809265137</v>
      </c>
      <c r="BU60">
        <v>23.799999237060547</v>
      </c>
      <c r="BV60">
        <v>19.200000762939453</v>
      </c>
      <c r="BW60">
        <v>0</v>
      </c>
      <c r="BX60">
        <v>37.5</v>
      </c>
      <c r="BY60">
        <v>122.91666412353516</v>
      </c>
      <c r="BZ60">
        <v>109.42760467529297</v>
      </c>
      <c r="CA60">
        <v>5.931641101837158</v>
      </c>
      <c r="CB60">
        <v>13.566431045532227</v>
      </c>
      <c r="CC60" t="s">
        <v>230</v>
      </c>
      <c r="CD60" t="s">
        <v>238</v>
      </c>
      <c r="CE60">
        <v>0</v>
      </c>
      <c r="CG60">
        <v>0.9951280355453491</v>
      </c>
      <c r="CH60">
        <v>0.9672238230705261</v>
      </c>
      <c r="CI60">
        <v>1.399999976158142</v>
      </c>
      <c r="CJ60" t="b">
        <v>1</v>
      </c>
      <c r="CK60" s="99">
        <v>38927</v>
      </c>
      <c r="CL60" t="s">
        <v>544</v>
      </c>
      <c r="CM60" t="b">
        <v>0</v>
      </c>
      <c r="CN60">
        <v>0</v>
      </c>
      <c r="CQ60" t="b">
        <v>0</v>
      </c>
      <c r="CR60" t="b">
        <v>0</v>
      </c>
      <c r="CS60" t="b">
        <v>1</v>
      </c>
      <c r="CT60">
        <v>0.41207432746887207</v>
      </c>
    </row>
    <row r="61" spans="1:98" ht="12.75">
      <c r="A61">
        <v>498</v>
      </c>
      <c r="B61" t="s">
        <v>321</v>
      </c>
      <c r="C61" t="s">
        <v>101</v>
      </c>
      <c r="D61" t="s">
        <v>307</v>
      </c>
      <c r="E61">
        <v>2</v>
      </c>
      <c r="G61" t="s">
        <v>246</v>
      </c>
      <c r="H61">
        <v>3</v>
      </c>
      <c r="I61">
        <v>2004</v>
      </c>
      <c r="J61">
        <v>10</v>
      </c>
      <c r="K61">
        <v>5</v>
      </c>
      <c r="L61" t="b">
        <v>0</v>
      </c>
      <c r="M61">
        <v>2005</v>
      </c>
      <c r="N61">
        <v>1</v>
      </c>
      <c r="O61" s="99">
        <v>38673</v>
      </c>
      <c r="P61" s="99">
        <v>38674.54524305555</v>
      </c>
      <c r="Q61" s="128">
        <v>37.130001068115234</v>
      </c>
      <c r="R61" s="128">
        <v>23.200000762939453</v>
      </c>
      <c r="S61" s="128">
        <v>0.25</v>
      </c>
      <c r="T61" s="128">
        <v>49.63999938964844</v>
      </c>
      <c r="U61" s="128">
        <v>32.5</v>
      </c>
      <c r="V61" s="128">
        <v>249.07699584960938</v>
      </c>
      <c r="W61">
        <v>286.0360107421875</v>
      </c>
      <c r="X61">
        <v>3.1519999504089355</v>
      </c>
      <c r="Y61">
        <v>24.5</v>
      </c>
      <c r="Z61">
        <v>24</v>
      </c>
      <c r="AA61">
        <v>17</v>
      </c>
      <c r="AB61">
        <v>0.5730658769607544</v>
      </c>
      <c r="AC61">
        <v>2.880000114440918</v>
      </c>
      <c r="AD61">
        <v>1.440000057220459</v>
      </c>
      <c r="AE61">
        <v>12.5</v>
      </c>
      <c r="AF61">
        <v>10</v>
      </c>
      <c r="AG61">
        <v>0.6733099818229675</v>
      </c>
      <c r="AH61">
        <v>0.699999988079071</v>
      </c>
      <c r="AI61">
        <v>17.171688079833984</v>
      </c>
      <c r="AJ61">
        <v>2.2799999713897705</v>
      </c>
      <c r="AK61">
        <v>2.5312743186950684</v>
      </c>
      <c r="AM61">
        <v>0</v>
      </c>
      <c r="AN61">
        <v>0</v>
      </c>
      <c r="AO61">
        <v>0</v>
      </c>
      <c r="AP61">
        <v>0</v>
      </c>
      <c r="AQ61">
        <v>15.472403526306152</v>
      </c>
      <c r="AR61">
        <v>32.06903839111328</v>
      </c>
      <c r="AS61">
        <v>21.50411605834961</v>
      </c>
      <c r="AT61">
        <v>9.199999809265137</v>
      </c>
      <c r="AU61">
        <v>69.0999984741211</v>
      </c>
      <c r="AV61">
        <v>13.610492706298828</v>
      </c>
      <c r="AW61">
        <v>27.260000228881836</v>
      </c>
      <c r="AX61">
        <v>17</v>
      </c>
      <c r="AY61">
        <v>172000</v>
      </c>
      <c r="AZ61">
        <v>0</v>
      </c>
      <c r="BA61">
        <v>15.5</v>
      </c>
      <c r="BB61">
        <v>1</v>
      </c>
      <c r="BC61">
        <v>0</v>
      </c>
      <c r="BD61">
        <v>0</v>
      </c>
      <c r="BE61" t="s">
        <v>243</v>
      </c>
      <c r="BF61" t="s">
        <v>228</v>
      </c>
      <c r="BG61" s="99">
        <v>38674</v>
      </c>
      <c r="BH61">
        <v>0.04014228284358978</v>
      </c>
      <c r="BI61">
        <v>6.7338032722473145</v>
      </c>
      <c r="BJ61">
        <v>0.061055395752191544</v>
      </c>
      <c r="BK61">
        <v>0.23658382892608643</v>
      </c>
      <c r="BL61">
        <v>2</v>
      </c>
      <c r="BM61" t="b">
        <v>1</v>
      </c>
      <c r="BN61">
        <v>1</v>
      </c>
      <c r="BO61">
        <v>11.549267768859863</v>
      </c>
      <c r="BP61">
        <v>15</v>
      </c>
      <c r="BQ61">
        <v>49.599998474121094</v>
      </c>
      <c r="BR61">
        <v>38.70000076293945</v>
      </c>
      <c r="BS61">
        <v>18.899999618530273</v>
      </c>
      <c r="BT61">
        <v>22</v>
      </c>
      <c r="BU61">
        <v>34.5</v>
      </c>
      <c r="BV61">
        <v>28.299999237060547</v>
      </c>
      <c r="BW61">
        <v>10.600000381469727</v>
      </c>
      <c r="BX61">
        <v>35</v>
      </c>
      <c r="BY61">
        <v>81.97880554199219</v>
      </c>
      <c r="BZ61">
        <v>72.8896713256836</v>
      </c>
      <c r="CA61">
        <v>10.16839599609375</v>
      </c>
      <c r="CB61">
        <v>17.920576095581055</v>
      </c>
      <c r="CC61" t="s">
        <v>230</v>
      </c>
      <c r="CD61" t="s">
        <v>235</v>
      </c>
      <c r="CE61">
        <v>0</v>
      </c>
      <c r="CG61">
        <v>0.9963791966438293</v>
      </c>
      <c r="CH61">
        <v>0.9988006949424744</v>
      </c>
      <c r="CI61">
        <v>1.8300000429153442</v>
      </c>
      <c r="CJ61" t="b">
        <v>1</v>
      </c>
      <c r="CK61" s="99">
        <v>38853</v>
      </c>
      <c r="CL61" t="s">
        <v>544</v>
      </c>
      <c r="CM61" t="b">
        <v>0</v>
      </c>
      <c r="CN61">
        <v>0</v>
      </c>
      <c r="CQ61" t="b">
        <v>0</v>
      </c>
      <c r="CR61" t="b">
        <v>0</v>
      </c>
      <c r="CS61" t="b">
        <v>1</v>
      </c>
      <c r="CT61">
        <v>0.2903587818145752</v>
      </c>
    </row>
    <row r="62" spans="1:98" ht="12.75">
      <c r="A62">
        <v>508</v>
      </c>
      <c r="B62" t="s">
        <v>538</v>
      </c>
      <c r="C62" t="s">
        <v>322</v>
      </c>
      <c r="D62" t="s">
        <v>254</v>
      </c>
      <c r="E62">
        <v>1</v>
      </c>
      <c r="G62" t="s">
        <v>227</v>
      </c>
      <c r="H62">
        <v>3</v>
      </c>
      <c r="I62">
        <v>2004</v>
      </c>
      <c r="J62">
        <v>10</v>
      </c>
      <c r="K62">
        <v>12</v>
      </c>
      <c r="L62" t="b">
        <v>1</v>
      </c>
      <c r="M62">
        <v>2005</v>
      </c>
      <c r="N62">
        <v>3</v>
      </c>
      <c r="O62" s="99">
        <v>38673</v>
      </c>
      <c r="P62" s="99">
        <v>38674.54524305555</v>
      </c>
      <c r="Q62" s="128">
        <v>64.93000030517578</v>
      </c>
      <c r="R62" s="128">
        <v>9.699999809265137</v>
      </c>
      <c r="S62" s="128">
        <v>0.6000000238418579</v>
      </c>
      <c r="T62" s="128">
        <v>70.0199966430664</v>
      </c>
      <c r="U62" s="128">
        <v>56.70000076293945</v>
      </c>
      <c r="V62" s="128">
        <v>91.21800231933594</v>
      </c>
      <c r="W62">
        <v>599.8060302734375</v>
      </c>
      <c r="X62">
        <v>9.848999977111816</v>
      </c>
      <c r="Y62">
        <v>39.5</v>
      </c>
      <c r="Z62">
        <v>12</v>
      </c>
      <c r="AA62">
        <v>6.900000095367432</v>
      </c>
      <c r="AB62">
        <v>0.40035584568977356</v>
      </c>
      <c r="AC62">
        <v>9.720000267028809</v>
      </c>
      <c r="AD62">
        <v>5.699999809265137</v>
      </c>
      <c r="AE62">
        <v>7.699999809265137</v>
      </c>
      <c r="AF62">
        <v>9</v>
      </c>
      <c r="AG62">
        <v>0.9240721464157104</v>
      </c>
      <c r="AH62">
        <v>0.30000001192092896</v>
      </c>
      <c r="AI62">
        <v>14.374814987182617</v>
      </c>
      <c r="AJ62">
        <v>8.380000114440918</v>
      </c>
      <c r="AK62">
        <v>2.0318520069122314</v>
      </c>
      <c r="AM62">
        <v>0</v>
      </c>
      <c r="AN62">
        <v>0</v>
      </c>
      <c r="AO62">
        <v>0</v>
      </c>
      <c r="AP62">
        <v>0</v>
      </c>
      <c r="AQ62">
        <v>9.973130226135254</v>
      </c>
      <c r="AR62">
        <v>99.14888763427734</v>
      </c>
      <c r="AS62">
        <v>17.433971405029297</v>
      </c>
      <c r="AT62">
        <v>1.899999976158142</v>
      </c>
      <c r="AU62">
        <v>116.5999984741211</v>
      </c>
      <c r="AV62">
        <v>12.580158233642578</v>
      </c>
      <c r="AW62">
        <v>35.29999923706055</v>
      </c>
      <c r="AX62">
        <v>14.100000381469727</v>
      </c>
      <c r="AY62">
        <v>98000</v>
      </c>
      <c r="AZ62">
        <v>0</v>
      </c>
      <c r="BA62">
        <v>10</v>
      </c>
      <c r="BB62">
        <v>1</v>
      </c>
      <c r="BC62">
        <v>0</v>
      </c>
      <c r="BD62">
        <v>0</v>
      </c>
      <c r="BE62" t="s">
        <v>228</v>
      </c>
      <c r="BF62" t="s">
        <v>229</v>
      </c>
      <c r="BG62" s="99">
        <v>38674</v>
      </c>
      <c r="BH62">
        <v>0.03133927658200264</v>
      </c>
      <c r="BI62">
        <v>1.722158432006836</v>
      </c>
      <c r="BJ62">
        <v>0.024439780041575432</v>
      </c>
      <c r="BK62">
        <v>0.2281608283519745</v>
      </c>
      <c r="BL62">
        <v>2</v>
      </c>
      <c r="BM62" t="b">
        <v>1</v>
      </c>
      <c r="BN62">
        <v>1</v>
      </c>
      <c r="BO62">
        <v>42.14310836791992</v>
      </c>
      <c r="BP62">
        <v>31.899999618530273</v>
      </c>
      <c r="BQ62">
        <v>79</v>
      </c>
      <c r="BR62">
        <v>14</v>
      </c>
      <c r="BS62">
        <v>5.599999904632568</v>
      </c>
      <c r="BT62">
        <v>7.5</v>
      </c>
      <c r="BU62">
        <v>13</v>
      </c>
      <c r="BV62">
        <v>10.300000190734863</v>
      </c>
      <c r="BW62">
        <v>2.299999952316284</v>
      </c>
      <c r="BX62">
        <v>30</v>
      </c>
      <c r="BY62">
        <v>94.17475128173828</v>
      </c>
      <c r="BZ62">
        <v>87.23081970214844</v>
      </c>
      <c r="CA62">
        <v>7.3852009773254395</v>
      </c>
      <c r="CB62">
        <v>16.215600967407227</v>
      </c>
      <c r="CC62" t="s">
        <v>230</v>
      </c>
      <c r="CD62" t="s">
        <v>235</v>
      </c>
      <c r="CE62">
        <v>0</v>
      </c>
      <c r="CG62">
        <v>0.5632408857345581</v>
      </c>
      <c r="CH62">
        <v>0.8342770934104919</v>
      </c>
      <c r="CI62">
        <v>5.184999942779541</v>
      </c>
      <c r="CJ62" t="b">
        <v>1</v>
      </c>
      <c r="CK62" s="99">
        <v>38731</v>
      </c>
      <c r="CM62" t="b">
        <v>0</v>
      </c>
      <c r="CN62">
        <v>0</v>
      </c>
      <c r="CQ62" t="b">
        <v>0</v>
      </c>
      <c r="CR62" t="b">
        <v>0</v>
      </c>
      <c r="CS62" t="b">
        <v>1</v>
      </c>
      <c r="CT62">
        <v>0.3169909119606018</v>
      </c>
    </row>
    <row r="63" spans="1:98" ht="12.75">
      <c r="A63">
        <v>509</v>
      </c>
      <c r="B63" t="s">
        <v>323</v>
      </c>
      <c r="C63" t="s">
        <v>114</v>
      </c>
      <c r="D63" t="s">
        <v>324</v>
      </c>
      <c r="E63">
        <v>1</v>
      </c>
      <c r="G63" t="s">
        <v>227</v>
      </c>
      <c r="H63">
        <v>3</v>
      </c>
      <c r="I63">
        <v>2005</v>
      </c>
      <c r="J63">
        <v>10</v>
      </c>
      <c r="K63">
        <v>8</v>
      </c>
      <c r="L63" t="b">
        <v>1</v>
      </c>
      <c r="M63">
        <v>2005</v>
      </c>
      <c r="N63">
        <v>4</v>
      </c>
      <c r="O63" s="99">
        <v>38673</v>
      </c>
      <c r="P63" s="99">
        <v>38674.54525462963</v>
      </c>
      <c r="Q63" s="128">
        <v>47.2400016784668</v>
      </c>
      <c r="R63" s="128">
        <v>30.899999618530273</v>
      </c>
      <c r="S63" s="128">
        <v>0.25999999046325684</v>
      </c>
      <c r="T63" s="128">
        <v>49.0099983215332</v>
      </c>
      <c r="U63" s="128">
        <v>37.84000015258789</v>
      </c>
      <c r="V63" s="128">
        <v>1013.5120239257812</v>
      </c>
      <c r="W63">
        <v>379.1000061035156</v>
      </c>
      <c r="X63">
        <v>3.2009999752044678</v>
      </c>
      <c r="Y63">
        <v>27.5</v>
      </c>
      <c r="Z63">
        <v>27</v>
      </c>
      <c r="AA63">
        <v>18</v>
      </c>
      <c r="AB63">
        <v>0.6353276968002319</v>
      </c>
      <c r="AC63">
        <v>2.950000047683716</v>
      </c>
      <c r="AD63">
        <v>1.5299999713897705</v>
      </c>
      <c r="AE63">
        <v>14</v>
      </c>
      <c r="AF63">
        <v>13</v>
      </c>
      <c r="AG63">
        <v>0.5503810048103333</v>
      </c>
      <c r="AH63">
        <v>0.699999988079071</v>
      </c>
      <c r="AI63">
        <v>16.88076400756836</v>
      </c>
      <c r="AJ63">
        <v>2.2699999809265137</v>
      </c>
      <c r="AK63">
        <v>1.644376516342163</v>
      </c>
      <c r="AM63">
        <v>0</v>
      </c>
      <c r="AN63">
        <v>0</v>
      </c>
      <c r="AO63">
        <v>0</v>
      </c>
      <c r="AP63">
        <v>0</v>
      </c>
      <c r="AQ63">
        <v>15.691304206848145</v>
      </c>
      <c r="AR63">
        <v>5.74786376953125</v>
      </c>
      <c r="AS63">
        <v>16.489826202392578</v>
      </c>
      <c r="AT63">
        <v>21.5</v>
      </c>
      <c r="AU63">
        <v>79.69999694824219</v>
      </c>
      <c r="AV63">
        <v>11.823570251464844</v>
      </c>
      <c r="AW63">
        <v>30.18000030517578</v>
      </c>
      <c r="AX63">
        <v>1</v>
      </c>
      <c r="AY63">
        <v>614000</v>
      </c>
      <c r="AZ63">
        <v>0</v>
      </c>
      <c r="BA63">
        <v>16</v>
      </c>
      <c r="BB63">
        <v>1</v>
      </c>
      <c r="BC63">
        <v>0</v>
      </c>
      <c r="BD63">
        <v>0</v>
      </c>
      <c r="BE63" t="s">
        <v>243</v>
      </c>
      <c r="BF63" t="s">
        <v>228</v>
      </c>
      <c r="BG63" s="99">
        <v>38674</v>
      </c>
      <c r="BH63">
        <v>0.0017281597247347236</v>
      </c>
      <c r="BI63">
        <v>7.026753902435303</v>
      </c>
      <c r="BJ63">
        <v>0.013154009357094765</v>
      </c>
      <c r="BK63">
        <v>0.27147015929222107</v>
      </c>
      <c r="BL63">
        <v>2</v>
      </c>
      <c r="BM63" t="b">
        <v>1</v>
      </c>
      <c r="BN63">
        <v>1</v>
      </c>
      <c r="BO63">
        <v>11.529342651367188</v>
      </c>
      <c r="BP63">
        <v>26.899999618530273</v>
      </c>
      <c r="BQ63">
        <v>49</v>
      </c>
      <c r="BR63">
        <v>53.900001525878906</v>
      </c>
      <c r="BS63">
        <v>22.899999618530273</v>
      </c>
      <c r="BT63">
        <v>27.200000762939453</v>
      </c>
      <c r="BU63">
        <v>37.70000076293945</v>
      </c>
      <c r="BV63">
        <v>32.5</v>
      </c>
      <c r="BW63">
        <v>14.699999809265137</v>
      </c>
      <c r="BX63">
        <v>37.79999923706055</v>
      </c>
      <c r="BY63">
        <v>95.07691955566406</v>
      </c>
      <c r="BZ63">
        <v>83.33554077148438</v>
      </c>
      <c r="CA63">
        <v>7.9937872886657715</v>
      </c>
      <c r="CB63">
        <v>14.442586898803711</v>
      </c>
      <c r="CC63" t="s">
        <v>230</v>
      </c>
      <c r="CD63" t="s">
        <v>231</v>
      </c>
      <c r="CE63">
        <v>0</v>
      </c>
      <c r="CG63">
        <v>0.9985109567642212</v>
      </c>
      <c r="CH63">
        <v>0.9980680346488953</v>
      </c>
      <c r="CI63">
        <v>1.7899999618530273</v>
      </c>
      <c r="CJ63" t="b">
        <v>1</v>
      </c>
      <c r="CK63" s="99">
        <v>38969</v>
      </c>
      <c r="CL63" t="s">
        <v>503</v>
      </c>
      <c r="CM63" t="b">
        <v>0</v>
      </c>
      <c r="CN63">
        <v>0</v>
      </c>
      <c r="CQ63" t="b">
        <v>0</v>
      </c>
      <c r="CR63" t="b">
        <v>0</v>
      </c>
      <c r="CS63" t="b">
        <v>1</v>
      </c>
      <c r="CT63">
        <v>0.3773946762084961</v>
      </c>
    </row>
    <row r="64" spans="1:98" ht="12.75">
      <c r="A64">
        <v>510</v>
      </c>
      <c r="B64" t="s">
        <v>325</v>
      </c>
      <c r="C64" t="s">
        <v>326</v>
      </c>
      <c r="D64" t="s">
        <v>296</v>
      </c>
      <c r="E64">
        <v>1</v>
      </c>
      <c r="G64" t="s">
        <v>246</v>
      </c>
      <c r="H64">
        <v>3</v>
      </c>
      <c r="I64">
        <v>2004</v>
      </c>
      <c r="J64">
        <v>10</v>
      </c>
      <c r="K64">
        <v>12</v>
      </c>
      <c r="L64" t="b">
        <v>1</v>
      </c>
      <c r="M64">
        <v>2005</v>
      </c>
      <c r="N64">
        <v>3</v>
      </c>
      <c r="O64" s="99">
        <v>38673</v>
      </c>
      <c r="P64" s="99">
        <v>38674.54524305555</v>
      </c>
      <c r="Q64" s="128">
        <v>69.37000274658203</v>
      </c>
      <c r="R64" s="128">
        <v>17.399999618530273</v>
      </c>
      <c r="S64" s="128">
        <v>1</v>
      </c>
      <c r="T64" s="128">
        <v>74.80000305175781</v>
      </c>
      <c r="U64" s="128">
        <v>58.810001373291016</v>
      </c>
      <c r="V64" s="128">
        <v>30.89900016784668</v>
      </c>
      <c r="W64">
        <v>405.7049865722656</v>
      </c>
      <c r="X64">
        <v>6.929999828338623</v>
      </c>
      <c r="Y64">
        <v>42.099998474121094</v>
      </c>
      <c r="Z64">
        <v>18</v>
      </c>
      <c r="AA64">
        <v>11</v>
      </c>
      <c r="AB64">
        <v>3.215686321258545</v>
      </c>
      <c r="AC64">
        <v>6.179999828338623</v>
      </c>
      <c r="AD64">
        <v>3.8299999237060547</v>
      </c>
      <c r="AE64">
        <v>9.199999809265137</v>
      </c>
      <c r="AF64">
        <v>6.699999809265137</v>
      </c>
      <c r="AG64">
        <v>1.4415453672409058</v>
      </c>
      <c r="AH64">
        <v>2.5</v>
      </c>
      <c r="AI64">
        <v>6.79245662689209</v>
      </c>
      <c r="AJ64">
        <v>5.179999828338623</v>
      </c>
      <c r="AK64">
        <v>1.5339195728302002</v>
      </c>
      <c r="AM64">
        <v>0</v>
      </c>
      <c r="AN64">
        <v>0</v>
      </c>
      <c r="AO64">
        <v>0</v>
      </c>
      <c r="AP64">
        <v>0</v>
      </c>
      <c r="AQ64">
        <v>10.845617294311523</v>
      </c>
      <c r="AR64">
        <v>6.465229034423828</v>
      </c>
      <c r="AS64">
        <v>14.093118667602539</v>
      </c>
      <c r="AT64">
        <v>28.600000381469727</v>
      </c>
      <c r="AU64">
        <v>111.19999694824219</v>
      </c>
      <c r="AV64">
        <v>11.486084938049316</v>
      </c>
      <c r="AW64">
        <v>38.689998626708984</v>
      </c>
      <c r="AX64">
        <v>6</v>
      </c>
      <c r="AY64">
        <v>17000</v>
      </c>
      <c r="AZ64">
        <v>0</v>
      </c>
      <c r="BA64">
        <v>13</v>
      </c>
      <c r="BB64">
        <v>1</v>
      </c>
      <c r="BC64">
        <v>0</v>
      </c>
      <c r="BD64">
        <v>0</v>
      </c>
      <c r="BE64" t="s">
        <v>228</v>
      </c>
      <c r="BF64" t="s">
        <v>228</v>
      </c>
      <c r="BG64" s="99">
        <v>38674</v>
      </c>
      <c r="BH64">
        <v>0.017787182703614235</v>
      </c>
      <c r="BI64">
        <v>2.0235533714294434</v>
      </c>
      <c r="BJ64">
        <v>0.1341996192932129</v>
      </c>
      <c r="BK64">
        <v>0.12442458420991898</v>
      </c>
      <c r="BL64">
        <v>2</v>
      </c>
      <c r="BM64" t="b">
        <v>1</v>
      </c>
      <c r="BN64">
        <v>1</v>
      </c>
      <c r="BO64">
        <v>26.11435890197754</v>
      </c>
      <c r="BP64">
        <v>25.5</v>
      </c>
      <c r="BQ64">
        <v>67.30000305175781</v>
      </c>
      <c r="BR64">
        <v>28.899999618530273</v>
      </c>
      <c r="BS64">
        <v>9.800000190734863</v>
      </c>
      <c r="BT64">
        <v>13.5</v>
      </c>
      <c r="BU64">
        <v>20.600000381469727</v>
      </c>
      <c r="BV64">
        <v>17.100000381469727</v>
      </c>
      <c r="BW64">
        <v>33.29999923706055</v>
      </c>
      <c r="BX64">
        <v>33.5</v>
      </c>
      <c r="BY64">
        <v>101.75437927246094</v>
      </c>
      <c r="BZ64">
        <v>93.34044647216797</v>
      </c>
      <c r="CA64">
        <v>7.226013660430908</v>
      </c>
      <c r="CB64">
        <v>14.559964179992676</v>
      </c>
      <c r="CC64" t="s">
        <v>230</v>
      </c>
      <c r="CD64" t="s">
        <v>231</v>
      </c>
      <c r="CE64">
        <v>0</v>
      </c>
      <c r="CG64">
        <v>0.9147863388061523</v>
      </c>
      <c r="CH64">
        <v>0.36057716608047485</v>
      </c>
      <c r="CI64">
        <v>4.639999866485596</v>
      </c>
      <c r="CJ64" t="b">
        <v>1</v>
      </c>
      <c r="CK64" s="99">
        <v>38837</v>
      </c>
      <c r="CL64" t="s">
        <v>544</v>
      </c>
      <c r="CM64" t="b">
        <v>0</v>
      </c>
      <c r="CN64">
        <v>0</v>
      </c>
      <c r="CQ64" t="b">
        <v>0</v>
      </c>
      <c r="CR64" t="b">
        <v>0</v>
      </c>
      <c r="CS64" t="b">
        <v>1</v>
      </c>
      <c r="CT64">
        <v>0.36830687522888184</v>
      </c>
    </row>
    <row r="65" spans="1:98" ht="12.75">
      <c r="A65">
        <v>513</v>
      </c>
      <c r="B65" t="s">
        <v>327</v>
      </c>
      <c r="C65" t="s">
        <v>104</v>
      </c>
      <c r="D65" t="s">
        <v>328</v>
      </c>
      <c r="E65">
        <v>1</v>
      </c>
      <c r="G65" t="s">
        <v>246</v>
      </c>
      <c r="H65">
        <v>3</v>
      </c>
      <c r="I65">
        <v>2004</v>
      </c>
      <c r="J65">
        <v>10</v>
      </c>
      <c r="K65">
        <v>9</v>
      </c>
      <c r="L65" t="b">
        <v>1</v>
      </c>
      <c r="M65">
        <v>2005</v>
      </c>
      <c r="N65">
        <v>4</v>
      </c>
      <c r="O65" s="99">
        <v>38673</v>
      </c>
      <c r="P65" s="99">
        <v>38674.54524305555</v>
      </c>
      <c r="Q65" s="128">
        <v>23.280000686645508</v>
      </c>
      <c r="R65" s="128">
        <v>16.5</v>
      </c>
      <c r="S65" s="128">
        <v>0.23999999463558197</v>
      </c>
      <c r="T65" s="128">
        <v>27</v>
      </c>
      <c r="U65" s="128">
        <v>20.75</v>
      </c>
      <c r="V65" s="128">
        <v>247.17799377441406</v>
      </c>
      <c r="W65">
        <v>366.64898681640625</v>
      </c>
      <c r="X65">
        <v>2.510999917984009</v>
      </c>
      <c r="Y65">
        <v>16.399999618530273</v>
      </c>
      <c r="Z65">
        <v>20</v>
      </c>
      <c r="AA65">
        <v>12</v>
      </c>
      <c r="AB65">
        <v>0.5031446814537048</v>
      </c>
      <c r="AC65">
        <v>2.559999942779541</v>
      </c>
      <c r="AD65">
        <v>1.3700000047683716</v>
      </c>
      <c r="AE65">
        <v>12.699999809265137</v>
      </c>
      <c r="AF65">
        <v>9.800000190734863</v>
      </c>
      <c r="AG65">
        <v>1.0309277772903442</v>
      </c>
      <c r="AH65">
        <v>0.6000000238418579</v>
      </c>
      <c r="AI65">
        <v>18.919652938842773</v>
      </c>
      <c r="AJ65">
        <v>2.0199999809265137</v>
      </c>
      <c r="AK65">
        <v>4.058138847351074</v>
      </c>
      <c r="AM65">
        <v>18</v>
      </c>
      <c r="AN65">
        <v>39.5</v>
      </c>
      <c r="AO65">
        <v>0</v>
      </c>
      <c r="AP65">
        <v>0</v>
      </c>
      <c r="AQ65">
        <v>20.96649169921875</v>
      </c>
      <c r="AR65">
        <v>17.664485931396484</v>
      </c>
      <c r="AS65">
        <v>16.370994567871094</v>
      </c>
      <c r="AT65">
        <v>7</v>
      </c>
      <c r="AU65">
        <v>51.20000076293945</v>
      </c>
      <c r="AV65">
        <v>17.423175811767578</v>
      </c>
      <c r="AW65">
        <v>15.890000343322754</v>
      </c>
      <c r="AX65">
        <v>2.9000000953674316</v>
      </c>
      <c r="AY65">
        <v>226000</v>
      </c>
      <c r="AZ65">
        <v>0</v>
      </c>
      <c r="BA65">
        <v>14.5</v>
      </c>
      <c r="BB65">
        <v>1</v>
      </c>
      <c r="BC65">
        <v>0</v>
      </c>
      <c r="BD65">
        <v>0</v>
      </c>
      <c r="BE65" t="s">
        <v>229</v>
      </c>
      <c r="BF65" t="s">
        <v>243</v>
      </c>
      <c r="BG65" s="99">
        <v>38674</v>
      </c>
      <c r="BH65">
        <v>0.023776672780513763</v>
      </c>
      <c r="BI65">
        <v>11.163575172424316</v>
      </c>
      <c r="BJ65">
        <v>0.04209835082292557</v>
      </c>
      <c r="BK65">
        <v>0.6840620636940002</v>
      </c>
      <c r="BL65">
        <v>2</v>
      </c>
      <c r="BM65" t="b">
        <v>1</v>
      </c>
      <c r="BN65">
        <v>1</v>
      </c>
      <c r="BO65">
        <v>10.236457824707031</v>
      </c>
      <c r="BP65">
        <v>7</v>
      </c>
      <c r="BQ65">
        <v>26.5</v>
      </c>
      <c r="BR65">
        <v>31.200000762939453</v>
      </c>
      <c r="BS65">
        <v>10.300000190734863</v>
      </c>
      <c r="BT65">
        <v>14.399999618530273</v>
      </c>
      <c r="BU65">
        <v>24.700000762939453</v>
      </c>
      <c r="BV65">
        <v>19.600000381469727</v>
      </c>
      <c r="BW65">
        <v>6.599999904632568</v>
      </c>
      <c r="BX65">
        <v>39.5</v>
      </c>
      <c r="BY65">
        <v>84.18367004394531</v>
      </c>
      <c r="BZ65">
        <v>74.74530029296875</v>
      </c>
      <c r="CA65">
        <v>12.40072250366211</v>
      </c>
      <c r="CB65">
        <v>24.58625602722168</v>
      </c>
      <c r="CC65" t="s">
        <v>230</v>
      </c>
      <c r="CD65" t="s">
        <v>260</v>
      </c>
      <c r="CE65">
        <v>240</v>
      </c>
      <c r="CF65" t="s">
        <v>17</v>
      </c>
      <c r="CG65">
        <v>0.9903278946876526</v>
      </c>
      <c r="CH65">
        <v>0.9888489842414856</v>
      </c>
      <c r="CI65">
        <v>1.6100000143051147</v>
      </c>
      <c r="CJ65" t="b">
        <v>1</v>
      </c>
      <c r="CK65" s="99">
        <v>38857</v>
      </c>
      <c r="CL65" t="s">
        <v>544</v>
      </c>
      <c r="CM65" t="b">
        <v>0</v>
      </c>
      <c r="CN65">
        <v>0</v>
      </c>
      <c r="CQ65" t="b">
        <v>0</v>
      </c>
      <c r="CR65" t="b">
        <v>0</v>
      </c>
      <c r="CS65" t="b">
        <v>1</v>
      </c>
      <c r="CT65">
        <v>0.1390804648399353</v>
      </c>
    </row>
    <row r="66" spans="1:98" ht="12.75">
      <c r="A66">
        <v>514</v>
      </c>
      <c r="B66" t="s">
        <v>329</v>
      </c>
      <c r="C66" t="s">
        <v>106</v>
      </c>
      <c r="D66" t="s">
        <v>330</v>
      </c>
      <c r="E66">
        <v>1</v>
      </c>
      <c r="G66" t="s">
        <v>246</v>
      </c>
      <c r="H66">
        <v>3</v>
      </c>
      <c r="I66">
        <v>2004</v>
      </c>
      <c r="J66">
        <v>10</v>
      </c>
      <c r="K66">
        <v>1</v>
      </c>
      <c r="L66" t="b">
        <v>0</v>
      </c>
      <c r="M66">
        <v>2005</v>
      </c>
      <c r="N66">
        <v>2</v>
      </c>
      <c r="O66" s="99">
        <v>38673</v>
      </c>
      <c r="P66" s="99">
        <v>38674.54524305555</v>
      </c>
      <c r="Q66" s="128">
        <v>44.900001525878906</v>
      </c>
      <c r="R66" s="128">
        <v>48</v>
      </c>
      <c r="S66" s="128">
        <v>0</v>
      </c>
      <c r="T66" s="128">
        <v>45.45000076293945</v>
      </c>
      <c r="U66" s="128">
        <v>18.850000381469727</v>
      </c>
      <c r="V66" s="128">
        <v>180.6999969482422</v>
      </c>
      <c r="W66">
        <v>0</v>
      </c>
      <c r="X66">
        <v>2.578000068664551</v>
      </c>
      <c r="Y66">
        <v>11.300000190734863</v>
      </c>
      <c r="Z66">
        <v>30</v>
      </c>
      <c r="AA66">
        <v>12</v>
      </c>
      <c r="AB66">
        <v>0</v>
      </c>
      <c r="AC66">
        <v>1.9199999570846558</v>
      </c>
      <c r="AD66">
        <v>0.9399999976158142</v>
      </c>
      <c r="AE66">
        <v>15.498805046081543</v>
      </c>
      <c r="AF66">
        <v>14.484370231628418</v>
      </c>
      <c r="AG66">
        <v>0</v>
      </c>
      <c r="AH66">
        <v>0</v>
      </c>
      <c r="AI66">
        <v>66.81024932861328</v>
      </c>
      <c r="AJ66">
        <v>1.440000057220459</v>
      </c>
      <c r="AK66">
        <v>0.37797605991363525</v>
      </c>
      <c r="AM66">
        <v>0</v>
      </c>
      <c r="AN66">
        <v>0</v>
      </c>
      <c r="AO66">
        <v>0</v>
      </c>
      <c r="AP66">
        <v>0</v>
      </c>
      <c r="AQ66">
        <v>41.53487014770508</v>
      </c>
      <c r="AR66">
        <v>19.792007446289062</v>
      </c>
      <c r="AS66">
        <v>28.20340347290039</v>
      </c>
      <c r="AT66">
        <v>0</v>
      </c>
      <c r="AU66">
        <v>57.599998474121094</v>
      </c>
      <c r="AV66">
        <v>5.10786771774292</v>
      </c>
      <c r="AW66">
        <v>8.375</v>
      </c>
      <c r="AX66">
        <v>10.300000190734863</v>
      </c>
      <c r="AY66">
        <v>79000</v>
      </c>
      <c r="AZ66">
        <v>0</v>
      </c>
      <c r="BA66">
        <v>25</v>
      </c>
      <c r="BB66">
        <v>1</v>
      </c>
      <c r="BC66">
        <v>0</v>
      </c>
      <c r="BD66">
        <v>0</v>
      </c>
      <c r="BE66" t="s">
        <v>228</v>
      </c>
      <c r="BF66" t="s">
        <v>229</v>
      </c>
      <c r="BG66" s="99">
        <v>38674</v>
      </c>
      <c r="BH66">
        <v>0.06590839475393295</v>
      </c>
      <c r="BI66">
        <v>28.83578109741211</v>
      </c>
      <c r="BJ66">
        <v>0.19844913482666016</v>
      </c>
      <c r="BK66">
        <v>1.0236817598342896</v>
      </c>
      <c r="BL66">
        <v>2</v>
      </c>
      <c r="BM66" t="b">
        <v>1</v>
      </c>
      <c r="BN66">
        <v>1</v>
      </c>
      <c r="BO66">
        <v>7.3534417152404785</v>
      </c>
      <c r="BP66">
        <v>1</v>
      </c>
      <c r="BQ66">
        <v>26.799999237060547</v>
      </c>
      <c r="BR66">
        <v>34</v>
      </c>
      <c r="BS66">
        <v>5.800000190734863</v>
      </c>
      <c r="BT66">
        <v>14.300000190734863</v>
      </c>
      <c r="BU66">
        <v>31.100000381469727</v>
      </c>
      <c r="BV66">
        <v>22.700000762939453</v>
      </c>
      <c r="BW66">
        <v>0</v>
      </c>
      <c r="BX66">
        <v>38</v>
      </c>
      <c r="BY66">
        <v>211.4537353515625</v>
      </c>
      <c r="BZ66">
        <v>183.16030883789062</v>
      </c>
      <c r="CA66">
        <v>-2.128817558288574</v>
      </c>
      <c r="CB66">
        <v>5.657015800476074</v>
      </c>
      <c r="CC66" t="s">
        <v>230</v>
      </c>
      <c r="CD66" t="s">
        <v>238</v>
      </c>
      <c r="CE66">
        <v>0</v>
      </c>
      <c r="CG66">
        <v>0.9820514917373657</v>
      </c>
      <c r="CH66">
        <v>0.9767786860466003</v>
      </c>
      <c r="CI66">
        <v>1.2000000476837158</v>
      </c>
      <c r="CJ66" t="b">
        <v>1</v>
      </c>
      <c r="CK66" s="99">
        <v>38962</v>
      </c>
      <c r="CL66" t="s">
        <v>544</v>
      </c>
      <c r="CM66" t="b">
        <v>0</v>
      </c>
      <c r="CN66">
        <v>0</v>
      </c>
      <c r="CQ66" t="b">
        <v>0</v>
      </c>
      <c r="CR66" t="b">
        <v>1</v>
      </c>
      <c r="CS66" t="b">
        <v>0</v>
      </c>
      <c r="CT66">
        <v>0.6833693385124207</v>
      </c>
    </row>
    <row r="67" spans="1:98" ht="12.75">
      <c r="A67">
        <v>524</v>
      </c>
      <c r="B67" t="s">
        <v>331</v>
      </c>
      <c r="C67" t="s">
        <v>112</v>
      </c>
      <c r="D67" t="s">
        <v>307</v>
      </c>
      <c r="E67">
        <v>1</v>
      </c>
      <c r="G67" t="s">
        <v>242</v>
      </c>
      <c r="H67">
        <v>3</v>
      </c>
      <c r="I67">
        <v>2004</v>
      </c>
      <c r="J67">
        <v>10</v>
      </c>
      <c r="K67">
        <v>4</v>
      </c>
      <c r="L67" t="b">
        <v>0</v>
      </c>
      <c r="M67">
        <v>2005</v>
      </c>
      <c r="N67">
        <v>2</v>
      </c>
      <c r="O67" s="99">
        <v>38673</v>
      </c>
      <c r="P67" s="99">
        <v>38674.54524305555</v>
      </c>
      <c r="Q67" s="128">
        <v>56.18000030517578</v>
      </c>
      <c r="R67" s="128">
        <v>27.700000762939453</v>
      </c>
      <c r="S67" s="128">
        <v>0.38499999046325684</v>
      </c>
      <c r="T67" s="128">
        <v>57.95000076293945</v>
      </c>
      <c r="U67" s="128">
        <v>46.880001068115234</v>
      </c>
      <c r="V67" s="128">
        <v>1207</v>
      </c>
      <c r="W67">
        <v>3836.300048828125</v>
      </c>
      <c r="X67">
        <v>3.885999917984009</v>
      </c>
      <c r="Y67">
        <v>34.70000076293945</v>
      </c>
      <c r="Z67">
        <v>28</v>
      </c>
      <c r="AA67">
        <v>18</v>
      </c>
      <c r="AB67">
        <v>0.7692307829856873</v>
      </c>
      <c r="AC67">
        <v>3.630000114440918</v>
      </c>
      <c r="AD67">
        <v>1.9299999475479126</v>
      </c>
      <c r="AE67">
        <v>12.300000190734863</v>
      </c>
      <c r="AF67">
        <v>10.699999809265137</v>
      </c>
      <c r="AG67">
        <v>0.6852972507476807</v>
      </c>
      <c r="AH67">
        <v>0.8999999761581421</v>
      </c>
      <c r="AI67">
        <v>16.693593978881836</v>
      </c>
      <c r="AJ67">
        <v>2.869999885559082</v>
      </c>
      <c r="AK67">
        <v>2.114525079727173</v>
      </c>
      <c r="AM67">
        <v>0</v>
      </c>
      <c r="AN67">
        <v>0</v>
      </c>
      <c r="AO67">
        <v>0</v>
      </c>
      <c r="AP67">
        <v>0</v>
      </c>
      <c r="AQ67">
        <v>19.814016342163086</v>
      </c>
      <c r="AR67">
        <v>32.48844528198242</v>
      </c>
      <c r="AS67">
        <v>22.148744583129883</v>
      </c>
      <c r="AT67">
        <v>19.399999618530273</v>
      </c>
      <c r="AU67">
        <v>101.5999984741211</v>
      </c>
      <c r="AV67">
        <v>13.273155212402344</v>
      </c>
      <c r="AW67">
        <v>42.900001525878906</v>
      </c>
      <c r="AX67">
        <v>0.5</v>
      </c>
      <c r="AY67">
        <v>937000</v>
      </c>
      <c r="AZ67">
        <v>0</v>
      </c>
      <c r="BA67">
        <v>15</v>
      </c>
      <c r="BB67">
        <v>1</v>
      </c>
      <c r="BC67">
        <v>0</v>
      </c>
      <c r="BD67">
        <v>0</v>
      </c>
      <c r="BE67" t="s">
        <v>229</v>
      </c>
      <c r="BF67" t="s">
        <v>229</v>
      </c>
      <c r="BG67" s="99">
        <v>38674</v>
      </c>
      <c r="BH67">
        <v>0.00907384417951107</v>
      </c>
      <c r="BI67">
        <v>7.926239013671875</v>
      </c>
      <c r="BJ67">
        <v>0.012058647349476814</v>
      </c>
      <c r="BK67">
        <v>0.30024057626724243</v>
      </c>
      <c r="BL67">
        <v>2</v>
      </c>
      <c r="BM67" t="b">
        <v>1</v>
      </c>
      <c r="BN67">
        <v>1</v>
      </c>
      <c r="BO67">
        <v>14.569096565246582</v>
      </c>
      <c r="BP67">
        <v>32.5</v>
      </c>
      <c r="BQ67">
        <v>62</v>
      </c>
      <c r="BR67">
        <v>59</v>
      </c>
      <c r="BS67">
        <v>23.200000762939453</v>
      </c>
      <c r="BT67">
        <v>28.299999237060547</v>
      </c>
      <c r="BU67">
        <v>39.900001525878906</v>
      </c>
      <c r="BV67">
        <v>34.099998474121094</v>
      </c>
      <c r="BW67">
        <v>18.299999237060547</v>
      </c>
      <c r="BX67">
        <v>29.5</v>
      </c>
      <c r="BY67">
        <v>81.23167419433594</v>
      </c>
      <c r="BZ67">
        <v>72.2689208984375</v>
      </c>
      <c r="CA67">
        <v>9.089153289794922</v>
      </c>
      <c r="CB67">
        <v>17.069454193115234</v>
      </c>
      <c r="CC67" t="s">
        <v>230</v>
      </c>
      <c r="CD67" t="s">
        <v>238</v>
      </c>
      <c r="CE67">
        <v>0</v>
      </c>
      <c r="CG67">
        <v>0.9750906229019165</v>
      </c>
      <c r="CH67">
        <v>0.9981405735015869</v>
      </c>
      <c r="CI67">
        <v>2.3499999046325684</v>
      </c>
      <c r="CJ67" t="b">
        <v>1</v>
      </c>
      <c r="CK67" s="99">
        <v>39007</v>
      </c>
      <c r="CL67" t="s">
        <v>503</v>
      </c>
      <c r="CM67" t="b">
        <v>0</v>
      </c>
      <c r="CN67">
        <v>0</v>
      </c>
      <c r="CQ67" t="b">
        <v>0</v>
      </c>
      <c r="CR67" t="b">
        <v>0</v>
      </c>
      <c r="CS67" t="b">
        <v>0</v>
      </c>
      <c r="CT67">
        <v>0.32137519121170044</v>
      </c>
    </row>
    <row r="68" spans="1:98" ht="12.75">
      <c r="A68">
        <v>536</v>
      </c>
      <c r="B68" t="s">
        <v>333</v>
      </c>
      <c r="C68" t="s">
        <v>116</v>
      </c>
      <c r="D68" t="s">
        <v>334</v>
      </c>
      <c r="E68">
        <v>2</v>
      </c>
      <c r="G68" t="s">
        <v>242</v>
      </c>
      <c r="H68">
        <v>3</v>
      </c>
      <c r="I68">
        <v>2004</v>
      </c>
      <c r="J68">
        <v>10</v>
      </c>
      <c r="K68">
        <v>12</v>
      </c>
      <c r="L68" t="b">
        <v>1</v>
      </c>
      <c r="M68">
        <v>2005</v>
      </c>
      <c r="N68">
        <v>3</v>
      </c>
      <c r="O68" s="99">
        <v>38673</v>
      </c>
      <c r="P68" s="99">
        <v>38674.54524305555</v>
      </c>
      <c r="Q68" s="128">
        <v>70.68000030517578</v>
      </c>
      <c r="R68" s="128">
        <v>43.400001525878906</v>
      </c>
      <c r="S68" s="128">
        <v>0.30000001192092896</v>
      </c>
      <c r="T68" s="128">
        <v>70.68000030517578</v>
      </c>
      <c r="U68" s="128">
        <v>47.16999816894531</v>
      </c>
      <c r="V68" s="128">
        <v>106.7040023803711</v>
      </c>
      <c r="W68">
        <v>0</v>
      </c>
      <c r="X68">
        <v>3.0799999237060547</v>
      </c>
      <c r="Y68">
        <v>28.299999237060547</v>
      </c>
      <c r="Z68">
        <v>26</v>
      </c>
      <c r="AA68">
        <v>18</v>
      </c>
      <c r="AB68">
        <v>0.6162464618682861</v>
      </c>
      <c r="AC68">
        <v>3.4200000762939453</v>
      </c>
      <c r="AD68">
        <v>1.5199999809265137</v>
      </c>
      <c r="AE68">
        <v>15.945693969726562</v>
      </c>
      <c r="AF68">
        <v>13.33784008026123</v>
      </c>
      <c r="AG68">
        <v>0.4244482219219208</v>
      </c>
      <c r="AH68">
        <v>0.4000000059604645</v>
      </c>
      <c r="AI68">
        <v>25.546585083007812</v>
      </c>
      <c r="AJ68">
        <v>2.5399999618530273</v>
      </c>
      <c r="AK68">
        <v>0.4299197793006897</v>
      </c>
      <c r="AM68">
        <v>0</v>
      </c>
      <c r="AN68">
        <v>0</v>
      </c>
      <c r="AO68">
        <v>0</v>
      </c>
      <c r="AP68">
        <v>0</v>
      </c>
      <c r="AQ68">
        <v>20.271207809448242</v>
      </c>
      <c r="AR68">
        <v>8.015539169311523</v>
      </c>
      <c r="AS68">
        <v>20.30572509765625</v>
      </c>
      <c r="AT68">
        <v>10.199999809265137</v>
      </c>
      <c r="AU68">
        <v>88.9000015258789</v>
      </c>
      <c r="AV68">
        <v>5.086128234863281</v>
      </c>
      <c r="AW68">
        <v>29.610000610351562</v>
      </c>
      <c r="AX68">
        <v>3.5999999046325684</v>
      </c>
      <c r="AY68">
        <v>93000</v>
      </c>
      <c r="AZ68">
        <v>0</v>
      </c>
      <c r="BA68">
        <v>16.5</v>
      </c>
      <c r="BB68">
        <v>1</v>
      </c>
      <c r="BC68">
        <v>0</v>
      </c>
      <c r="BD68">
        <v>0</v>
      </c>
      <c r="BE68" t="s">
        <v>243</v>
      </c>
      <c r="BF68" t="s">
        <v>229</v>
      </c>
      <c r="BG68" s="99">
        <v>38674</v>
      </c>
      <c r="BH68">
        <v>0.02180907502770424</v>
      </c>
      <c r="BI68">
        <v>16.612104415893555</v>
      </c>
      <c r="BJ68">
        <v>0.151126429438591</v>
      </c>
      <c r="BK68">
        <v>0.48710668087005615</v>
      </c>
      <c r="BL68">
        <v>2</v>
      </c>
      <c r="BM68" t="b">
        <v>1</v>
      </c>
      <c r="BN68">
        <v>1</v>
      </c>
      <c r="BO68">
        <v>12.98324966430664</v>
      </c>
      <c r="BP68">
        <v>16.299999237060547</v>
      </c>
      <c r="BQ68">
        <v>58.400001525878906</v>
      </c>
      <c r="BR68">
        <v>41.099998474121094</v>
      </c>
      <c r="BS68">
        <v>21.399999618530273</v>
      </c>
      <c r="BT68">
        <v>24.100000381469727</v>
      </c>
      <c r="BU68">
        <v>37.400001525878906</v>
      </c>
      <c r="BV68">
        <v>30.799999237060547</v>
      </c>
      <c r="BW68">
        <v>12.300000190734863</v>
      </c>
      <c r="BX68">
        <v>37.5</v>
      </c>
      <c r="BY68">
        <v>140.9091033935547</v>
      </c>
      <c r="BZ68">
        <v>121.42373657226562</v>
      </c>
      <c r="CA68">
        <v>1.7218948602676392</v>
      </c>
      <c r="CB68">
        <v>5.5556321144104</v>
      </c>
      <c r="CC68" t="s">
        <v>230</v>
      </c>
      <c r="CD68" t="s">
        <v>231</v>
      </c>
      <c r="CE68">
        <v>0</v>
      </c>
      <c r="CG68">
        <v>0.9845611453056335</v>
      </c>
      <c r="CH68">
        <v>0.9695265889167786</v>
      </c>
      <c r="CI68">
        <v>1.9700000286102295</v>
      </c>
      <c r="CJ68" t="b">
        <v>1</v>
      </c>
      <c r="CK68" s="99">
        <v>39026</v>
      </c>
      <c r="CL68" t="s">
        <v>503</v>
      </c>
      <c r="CM68" t="b">
        <v>0</v>
      </c>
      <c r="CN68">
        <v>0</v>
      </c>
      <c r="CQ68" t="b">
        <v>0</v>
      </c>
      <c r="CR68" t="b">
        <v>1</v>
      </c>
      <c r="CS68" t="b">
        <v>0</v>
      </c>
      <c r="CT68">
        <v>0.6849834322929382</v>
      </c>
    </row>
    <row r="69" spans="1:98" ht="12.75">
      <c r="A69">
        <v>537</v>
      </c>
      <c r="B69" t="s">
        <v>335</v>
      </c>
      <c r="C69" t="s">
        <v>117</v>
      </c>
      <c r="D69" t="s">
        <v>237</v>
      </c>
      <c r="E69">
        <v>2</v>
      </c>
      <c r="G69" t="s">
        <v>227</v>
      </c>
      <c r="H69">
        <v>3</v>
      </c>
      <c r="I69">
        <v>2004</v>
      </c>
      <c r="J69">
        <v>10</v>
      </c>
      <c r="K69">
        <v>3</v>
      </c>
      <c r="L69" t="b">
        <v>0</v>
      </c>
      <c r="M69">
        <v>2005</v>
      </c>
      <c r="N69">
        <v>2</v>
      </c>
      <c r="O69" s="99">
        <v>38673</v>
      </c>
      <c r="P69" s="99">
        <v>38674.54525462963</v>
      </c>
      <c r="Q69" s="128">
        <v>31.790000915527344</v>
      </c>
      <c r="R69" s="128">
        <v>20</v>
      </c>
      <c r="S69" s="128">
        <v>0</v>
      </c>
      <c r="T69" s="128">
        <v>43.65999984741211</v>
      </c>
      <c r="U69" s="128">
        <v>28.200000762939453</v>
      </c>
      <c r="V69" s="128">
        <v>83.55699920654297</v>
      </c>
      <c r="W69">
        <v>0</v>
      </c>
      <c r="X69">
        <v>2.4670000076293945</v>
      </c>
      <c r="Y69">
        <v>24.899999618530273</v>
      </c>
      <c r="Z69">
        <v>22</v>
      </c>
      <c r="AA69">
        <v>14</v>
      </c>
      <c r="AB69">
        <v>0</v>
      </c>
      <c r="AC69">
        <v>2.3499999046325684</v>
      </c>
      <c r="AD69">
        <v>1.7799999713897705</v>
      </c>
      <c r="AE69">
        <v>8.110074996948242</v>
      </c>
      <c r="AF69">
        <v>11</v>
      </c>
      <c r="AG69">
        <v>0</v>
      </c>
      <c r="AH69">
        <v>0</v>
      </c>
      <c r="AI69">
        <v>53.39030456542969</v>
      </c>
      <c r="AJ69">
        <v>2.009999990463257</v>
      </c>
      <c r="AK69">
        <v>2.8896946907043457</v>
      </c>
      <c r="AM69">
        <v>0</v>
      </c>
      <c r="AN69">
        <v>0</v>
      </c>
      <c r="AO69">
        <v>0</v>
      </c>
      <c r="AP69">
        <v>0</v>
      </c>
      <c r="AQ69">
        <v>33.536163330078125</v>
      </c>
      <c r="AR69">
        <v>38.1382942199707</v>
      </c>
      <c r="AS69">
        <v>14.37952709197998</v>
      </c>
      <c r="AT69">
        <v>0</v>
      </c>
      <c r="AU69">
        <v>51.70000076293945</v>
      </c>
      <c r="AV69">
        <v>10.214821815490723</v>
      </c>
      <c r="AW69">
        <v>21.440000534057617</v>
      </c>
      <c r="AX69">
        <v>1.100000023841858</v>
      </c>
      <c r="AY69">
        <v>88000</v>
      </c>
      <c r="AZ69">
        <v>0</v>
      </c>
      <c r="BA69">
        <v>16.5</v>
      </c>
      <c r="BB69">
        <v>1</v>
      </c>
      <c r="BC69">
        <v>0</v>
      </c>
      <c r="BD69">
        <v>0</v>
      </c>
      <c r="BE69" t="s">
        <v>228</v>
      </c>
      <c r="BF69" t="s">
        <v>228</v>
      </c>
      <c r="BG69" s="99">
        <v>38674</v>
      </c>
      <c r="BH69">
        <v>0.15453404188156128</v>
      </c>
      <c r="BI69">
        <v>11.903005599975586</v>
      </c>
      <c r="BJ69">
        <v>0.25761061906814575</v>
      </c>
      <c r="BK69">
        <v>0.5897958278656006</v>
      </c>
      <c r="BL69">
        <v>2</v>
      </c>
      <c r="BM69" t="b">
        <v>1</v>
      </c>
      <c r="BN69">
        <v>1</v>
      </c>
      <c r="BO69">
        <v>10.106551170349121</v>
      </c>
      <c r="BP69">
        <v>17.200000762939453</v>
      </c>
      <c r="BQ69">
        <v>131.8000030517578</v>
      </c>
      <c r="BR69">
        <v>89.5</v>
      </c>
      <c r="BS69">
        <v>12.699999809265137</v>
      </c>
      <c r="BT69">
        <v>19.299999237060547</v>
      </c>
      <c r="BU69">
        <v>51.29999923706055</v>
      </c>
      <c r="BV69">
        <v>35.29999923706055</v>
      </c>
      <c r="BW69">
        <v>0</v>
      </c>
      <c r="BX69">
        <v>35</v>
      </c>
      <c r="BY69">
        <v>56.6572265625</v>
      </c>
      <c r="BZ69">
        <v>52.3905029296875</v>
      </c>
      <c r="CA69">
        <v>5.879032611846924</v>
      </c>
      <c r="CB69">
        <v>12.525952339172363</v>
      </c>
      <c r="CC69" t="s">
        <v>230</v>
      </c>
      <c r="CD69" t="s">
        <v>238</v>
      </c>
      <c r="CE69">
        <v>0</v>
      </c>
      <c r="CG69">
        <v>0.9530169367790222</v>
      </c>
      <c r="CH69">
        <v>0.802435576915741</v>
      </c>
      <c r="CI69">
        <v>1.5499999523162842</v>
      </c>
      <c r="CJ69" t="b">
        <v>1</v>
      </c>
      <c r="CK69" s="99">
        <v>39008</v>
      </c>
      <c r="CL69" t="s">
        <v>503</v>
      </c>
      <c r="CM69" t="b">
        <v>0</v>
      </c>
      <c r="CN69">
        <v>0</v>
      </c>
      <c r="CQ69" t="b">
        <v>0</v>
      </c>
      <c r="CR69" t="b">
        <v>0</v>
      </c>
      <c r="CS69" t="b">
        <v>0</v>
      </c>
      <c r="CT69">
        <v>0.25223881006240845</v>
      </c>
    </row>
    <row r="70" spans="1:98" ht="12.75">
      <c r="A70">
        <v>540</v>
      </c>
      <c r="B70" t="s">
        <v>337</v>
      </c>
      <c r="C70" t="s">
        <v>118</v>
      </c>
      <c r="D70" t="s">
        <v>259</v>
      </c>
      <c r="E70">
        <v>2</v>
      </c>
      <c r="G70" t="s">
        <v>246</v>
      </c>
      <c r="H70">
        <v>3</v>
      </c>
      <c r="I70">
        <v>2004</v>
      </c>
      <c r="J70">
        <v>10</v>
      </c>
      <c r="K70">
        <v>12</v>
      </c>
      <c r="L70" t="b">
        <v>1</v>
      </c>
      <c r="M70">
        <v>2005</v>
      </c>
      <c r="N70">
        <v>3</v>
      </c>
      <c r="O70" s="99">
        <v>38673</v>
      </c>
      <c r="P70" s="99">
        <v>38674.54524305555</v>
      </c>
      <c r="Q70" s="128">
        <v>83.16000366210938</v>
      </c>
      <c r="R70" s="128">
        <v>29.100000381469727</v>
      </c>
      <c r="S70" s="128">
        <v>0</v>
      </c>
      <c r="T70" s="128">
        <v>86.91999816894531</v>
      </c>
      <c r="U70" s="128">
        <v>56.189998626708984</v>
      </c>
      <c r="V70" s="128">
        <v>1234</v>
      </c>
      <c r="W70">
        <v>3952</v>
      </c>
      <c r="X70">
        <v>5.6539998054504395</v>
      </c>
      <c r="Y70">
        <v>40</v>
      </c>
      <c r="Z70">
        <v>26</v>
      </c>
      <c r="AA70">
        <v>18</v>
      </c>
      <c r="AB70">
        <v>0</v>
      </c>
      <c r="AC70">
        <v>5.889999866485596</v>
      </c>
      <c r="AD70">
        <v>2.2200000286102295</v>
      </c>
      <c r="AE70">
        <v>15.553655624389648</v>
      </c>
      <c r="AF70">
        <v>13.313799858093262</v>
      </c>
      <c r="AG70">
        <v>0</v>
      </c>
      <c r="AH70">
        <v>0</v>
      </c>
      <c r="AI70">
        <v>16.836467742919922</v>
      </c>
      <c r="AJ70">
        <v>4.409999847412109</v>
      </c>
      <c r="AK70">
        <v>1.6204818487167358</v>
      </c>
      <c r="AM70">
        <v>0</v>
      </c>
      <c r="AN70">
        <v>0</v>
      </c>
      <c r="AO70">
        <v>0</v>
      </c>
      <c r="AP70">
        <v>0</v>
      </c>
      <c r="AQ70">
        <v>19.849891662597656</v>
      </c>
      <c r="AR70">
        <v>41.59673309326172</v>
      </c>
      <c r="AS70">
        <v>16.75122833251953</v>
      </c>
      <c r="AT70">
        <v>0</v>
      </c>
      <c r="AU70">
        <v>153.10000610351562</v>
      </c>
      <c r="AV70">
        <v>12.982749938964844</v>
      </c>
      <c r="AW70">
        <v>48.09000015258789</v>
      </c>
      <c r="AX70">
        <v>9.699999809265137</v>
      </c>
      <c r="AY70">
        <v>850000</v>
      </c>
      <c r="AZ70">
        <v>0</v>
      </c>
      <c r="BA70">
        <v>15.199999809265137</v>
      </c>
      <c r="BB70">
        <v>1</v>
      </c>
      <c r="BC70">
        <v>0</v>
      </c>
      <c r="BD70">
        <v>0</v>
      </c>
      <c r="BE70" t="s">
        <v>229</v>
      </c>
      <c r="BF70" t="s">
        <v>229</v>
      </c>
      <c r="BG70" s="99">
        <v>38674</v>
      </c>
      <c r="BH70">
        <v>0.007644606754183769</v>
      </c>
      <c r="BI70">
        <v>4.559635639190674</v>
      </c>
      <c r="BJ70">
        <v>0.00985563825815916</v>
      </c>
      <c r="BK70">
        <v>0.1730998009443283</v>
      </c>
      <c r="BL70">
        <v>2</v>
      </c>
      <c r="BM70" t="b">
        <v>1</v>
      </c>
      <c r="BN70">
        <v>1</v>
      </c>
      <c r="BO70">
        <v>22.527997970581055</v>
      </c>
      <c r="BP70">
        <v>30.600000381469727</v>
      </c>
      <c r="BQ70">
        <v>80.4000015258789</v>
      </c>
      <c r="BR70">
        <v>75.80000305175781</v>
      </c>
      <c r="BS70">
        <v>23.299999237060547</v>
      </c>
      <c r="BT70">
        <v>32.20000076293945</v>
      </c>
      <c r="BU70">
        <v>52.099998474121094</v>
      </c>
      <c r="BV70">
        <v>42.099998474121094</v>
      </c>
      <c r="BW70">
        <v>0</v>
      </c>
      <c r="BX70">
        <v>31</v>
      </c>
      <c r="BY70">
        <v>69.12114715576172</v>
      </c>
      <c r="BZ70">
        <v>59.76992416381836</v>
      </c>
      <c r="CA70">
        <v>9.275976181030273</v>
      </c>
      <c r="CB70">
        <v>16.820587158203125</v>
      </c>
      <c r="CC70" t="s">
        <v>230</v>
      </c>
      <c r="CD70" t="s">
        <v>252</v>
      </c>
      <c r="CE70">
        <v>0</v>
      </c>
      <c r="CG70">
        <v>0.9394199252128601</v>
      </c>
      <c r="CH70">
        <v>0.9804899096488953</v>
      </c>
      <c r="CI70">
        <v>3.5</v>
      </c>
      <c r="CJ70" t="b">
        <v>1</v>
      </c>
      <c r="CK70" s="99">
        <v>38980</v>
      </c>
      <c r="CL70" t="s">
        <v>503</v>
      </c>
      <c r="CM70" t="b">
        <v>0</v>
      </c>
      <c r="CN70">
        <v>0</v>
      </c>
      <c r="CQ70" t="b">
        <v>0</v>
      </c>
      <c r="CR70" t="b">
        <v>0</v>
      </c>
      <c r="CS70" t="b">
        <v>0</v>
      </c>
      <c r="CT70">
        <v>0.3696728050708771</v>
      </c>
    </row>
    <row r="71" spans="1:98" ht="12.75">
      <c r="A71">
        <v>541</v>
      </c>
      <c r="B71" t="s">
        <v>338</v>
      </c>
      <c r="C71" t="s">
        <v>120</v>
      </c>
      <c r="D71" t="s">
        <v>245</v>
      </c>
      <c r="E71">
        <v>2</v>
      </c>
      <c r="G71" t="s">
        <v>227</v>
      </c>
      <c r="H71">
        <v>3</v>
      </c>
      <c r="I71">
        <v>2004</v>
      </c>
      <c r="J71">
        <v>10</v>
      </c>
      <c r="K71">
        <v>12</v>
      </c>
      <c r="L71" t="b">
        <v>1</v>
      </c>
      <c r="M71">
        <v>2005</v>
      </c>
      <c r="N71">
        <v>3</v>
      </c>
      <c r="O71" s="99">
        <v>38673</v>
      </c>
      <c r="P71" s="99">
        <v>38674.54524305555</v>
      </c>
      <c r="Q71" s="128">
        <v>79.48999786376953</v>
      </c>
      <c r="R71" s="128">
        <v>32.79999923706055</v>
      </c>
      <c r="S71" s="128">
        <v>0</v>
      </c>
      <c r="T71" s="128">
        <v>80.87999725341797</v>
      </c>
      <c r="U71" s="128">
        <v>34.32500076293945</v>
      </c>
      <c r="V71" s="128">
        <v>145.63400268554688</v>
      </c>
      <c r="W71">
        <v>367.5069885253906</v>
      </c>
      <c r="X71">
        <v>4.699999809265137</v>
      </c>
      <c r="Y71">
        <v>31.600000381469727</v>
      </c>
      <c r="Z71">
        <v>23</v>
      </c>
      <c r="AA71">
        <v>14</v>
      </c>
      <c r="AB71">
        <v>0</v>
      </c>
      <c r="AC71">
        <v>4.230000019073486</v>
      </c>
      <c r="AD71">
        <v>2.4200000762939453</v>
      </c>
      <c r="AE71">
        <v>11.800000190734863</v>
      </c>
      <c r="AF71">
        <v>7</v>
      </c>
      <c r="AG71">
        <v>0</v>
      </c>
      <c r="AH71">
        <v>0</v>
      </c>
      <c r="AI71">
        <v>34.52661895751953</v>
      </c>
      <c r="AJ71">
        <v>3.380000114440918</v>
      </c>
      <c r="AK71">
        <v>0.3718940317630768</v>
      </c>
      <c r="AM71">
        <v>0</v>
      </c>
      <c r="AN71">
        <v>0</v>
      </c>
      <c r="AO71">
        <v>0</v>
      </c>
      <c r="AP71">
        <v>0</v>
      </c>
      <c r="AQ71">
        <v>48.6010856628418</v>
      </c>
      <c r="AR71">
        <v>2.7300877571105957</v>
      </c>
      <c r="AS71">
        <v>18.65313720703125</v>
      </c>
      <c r="AT71">
        <v>0</v>
      </c>
      <c r="AU71">
        <v>97.30000305175781</v>
      </c>
      <c r="AV71">
        <v>4.1262125968933105</v>
      </c>
      <c r="AW71">
        <v>23.165000915527344</v>
      </c>
      <c r="AX71">
        <v>21.799999237060547</v>
      </c>
      <c r="AY71">
        <v>126000</v>
      </c>
      <c r="AZ71">
        <v>0</v>
      </c>
      <c r="BA71">
        <v>17.700000762939453</v>
      </c>
      <c r="BB71">
        <v>1</v>
      </c>
      <c r="BC71">
        <v>0</v>
      </c>
      <c r="BD71">
        <v>0</v>
      </c>
      <c r="BE71" t="s">
        <v>228</v>
      </c>
      <c r="BF71" t="s">
        <v>228</v>
      </c>
      <c r="BG71" s="99">
        <v>38674</v>
      </c>
      <c r="BH71">
        <v>0.0054424661211669445</v>
      </c>
      <c r="BI71">
        <v>6.946126461029053</v>
      </c>
      <c r="BJ71">
        <v>0.09553652256727219</v>
      </c>
      <c r="BK71">
        <v>0.39275848865509033</v>
      </c>
      <c r="BL71">
        <v>2</v>
      </c>
      <c r="BM71" t="b">
        <v>1</v>
      </c>
      <c r="BN71">
        <v>1</v>
      </c>
      <c r="BO71">
        <v>17.119834899902344</v>
      </c>
      <c r="BP71">
        <v>7.099999904632568</v>
      </c>
      <c r="BQ71">
        <v>40.599998474121094</v>
      </c>
      <c r="BR71">
        <v>44.400001525878906</v>
      </c>
      <c r="BS71">
        <v>11.800000190734863</v>
      </c>
      <c r="BT71">
        <v>15.699999809265137</v>
      </c>
      <c r="BU71">
        <v>30.700000762939453</v>
      </c>
      <c r="BV71">
        <v>23.200000762939453</v>
      </c>
      <c r="BW71">
        <v>0</v>
      </c>
      <c r="BX71">
        <v>39</v>
      </c>
      <c r="BY71">
        <v>141.37930297851562</v>
      </c>
      <c r="BZ71">
        <v>126.6389389038086</v>
      </c>
      <c r="CA71">
        <v>-0.3126802146434784</v>
      </c>
      <c r="CB71">
        <v>4.481066703796387</v>
      </c>
      <c r="CC71" t="s">
        <v>230</v>
      </c>
      <c r="CD71" t="s">
        <v>238</v>
      </c>
      <c r="CE71">
        <v>0</v>
      </c>
      <c r="CG71">
        <v>0.9481621980667114</v>
      </c>
      <c r="CH71">
        <v>0.9943276047706604</v>
      </c>
      <c r="CI71">
        <v>2.880000114440918</v>
      </c>
      <c r="CJ71" t="b">
        <v>1</v>
      </c>
      <c r="CK71" s="99">
        <v>39024</v>
      </c>
      <c r="CL71" t="s">
        <v>503</v>
      </c>
      <c r="CM71" t="b">
        <v>0</v>
      </c>
      <c r="CN71">
        <v>0</v>
      </c>
      <c r="CQ71" t="b">
        <v>0</v>
      </c>
      <c r="CR71" t="b">
        <v>1</v>
      </c>
      <c r="CS71" t="b">
        <v>1</v>
      </c>
      <c r="CT71">
        <v>0.7071536779403687</v>
      </c>
    </row>
    <row r="72" spans="1:98" ht="12.75">
      <c r="A72">
        <v>544</v>
      </c>
      <c r="B72" t="s">
        <v>339</v>
      </c>
      <c r="C72" t="s">
        <v>122</v>
      </c>
      <c r="D72" t="s">
        <v>277</v>
      </c>
      <c r="E72">
        <v>1</v>
      </c>
      <c r="G72" t="s">
        <v>227</v>
      </c>
      <c r="H72">
        <v>3</v>
      </c>
      <c r="I72">
        <v>2004</v>
      </c>
      <c r="J72">
        <v>10</v>
      </c>
      <c r="K72">
        <v>12</v>
      </c>
      <c r="L72" t="b">
        <v>1</v>
      </c>
      <c r="M72">
        <v>2005</v>
      </c>
      <c r="N72">
        <v>3</v>
      </c>
      <c r="O72" s="99">
        <v>38673</v>
      </c>
      <c r="P72" s="99">
        <v>38674.54524305555</v>
      </c>
      <c r="Q72" s="128">
        <v>33.130001068115234</v>
      </c>
      <c r="R72" s="128">
        <v>18.399999618530273</v>
      </c>
      <c r="S72" s="128">
        <v>0.4399999976158142</v>
      </c>
      <c r="T72" s="128">
        <v>35.97999954223633</v>
      </c>
      <c r="U72" s="128">
        <v>26.8700008392334</v>
      </c>
      <c r="V72" s="128">
        <v>172.94700622558594</v>
      </c>
      <c r="W72">
        <v>703.2269897460938</v>
      </c>
      <c r="X72">
        <v>3.127000093460083</v>
      </c>
      <c r="Y72">
        <v>17.799999237060547</v>
      </c>
      <c r="Z72">
        <v>18</v>
      </c>
      <c r="AA72">
        <v>10</v>
      </c>
      <c r="AB72">
        <v>3.1818182468414307</v>
      </c>
      <c r="AC72">
        <v>3.009999990463257</v>
      </c>
      <c r="AD72">
        <v>1.7799999713897705</v>
      </c>
      <c r="AE72">
        <v>10.797887802124023</v>
      </c>
      <c r="AF72">
        <v>11.765430450439453</v>
      </c>
      <c r="AG72">
        <v>1.328101396560669</v>
      </c>
      <c r="AH72">
        <v>2.299999952316284</v>
      </c>
      <c r="AI72">
        <v>20.04659652709961</v>
      </c>
      <c r="AJ72">
        <v>2.450000047683716</v>
      </c>
      <c r="AK72">
        <v>1.3744289875030518</v>
      </c>
      <c r="AM72">
        <v>0</v>
      </c>
      <c r="AN72">
        <v>0</v>
      </c>
      <c r="AO72">
        <v>0</v>
      </c>
      <c r="AP72">
        <v>0</v>
      </c>
      <c r="AQ72">
        <v>32.44337463378906</v>
      </c>
      <c r="AR72">
        <v>27.46197509765625</v>
      </c>
      <c r="AS72">
        <v>15.599069595336914</v>
      </c>
      <c r="AT72">
        <v>30</v>
      </c>
      <c r="AU72">
        <v>54.20000076293945</v>
      </c>
      <c r="AV72">
        <v>12.012405395507812</v>
      </c>
      <c r="AW72">
        <v>18.114999771118164</v>
      </c>
      <c r="AX72">
        <v>6.099999904632568</v>
      </c>
      <c r="AY72">
        <v>90000</v>
      </c>
      <c r="AZ72">
        <v>0</v>
      </c>
      <c r="BA72">
        <v>15</v>
      </c>
      <c r="BB72">
        <v>1</v>
      </c>
      <c r="BC72">
        <v>0</v>
      </c>
      <c r="BD72">
        <v>0</v>
      </c>
      <c r="BE72" t="s">
        <v>228</v>
      </c>
      <c r="BF72" t="s">
        <v>243</v>
      </c>
      <c r="BG72" s="99">
        <v>38674</v>
      </c>
      <c r="BH72">
        <v>0.04163264483213425</v>
      </c>
      <c r="BI72">
        <v>6.775646686553955</v>
      </c>
      <c r="BJ72">
        <v>0.07663805782794952</v>
      </c>
      <c r="BK72">
        <v>0.38508856296539307</v>
      </c>
      <c r="BL72">
        <v>2</v>
      </c>
      <c r="BM72" t="b">
        <v>1</v>
      </c>
      <c r="BN72">
        <v>1</v>
      </c>
      <c r="BO72">
        <v>12.370654106140137</v>
      </c>
      <c r="BP72">
        <v>7.699999809265137</v>
      </c>
      <c r="BQ72">
        <v>33.79999923706055</v>
      </c>
      <c r="BR72">
        <v>28.399999618530273</v>
      </c>
      <c r="BS72">
        <v>12.399999618530273</v>
      </c>
      <c r="BT72">
        <v>15.100000381469727</v>
      </c>
      <c r="BU72">
        <v>24.100000381469727</v>
      </c>
      <c r="BV72">
        <v>19.600000381469727</v>
      </c>
      <c r="BW72">
        <v>30.700000762939453</v>
      </c>
      <c r="BX72">
        <v>33.5</v>
      </c>
      <c r="BY72">
        <v>93.87754821777344</v>
      </c>
      <c r="BZ72">
        <v>84.75423431396484</v>
      </c>
      <c r="CA72">
        <v>7.071636199951172</v>
      </c>
      <c r="CB72">
        <v>15.0195894241333</v>
      </c>
      <c r="CC72" t="s">
        <v>230</v>
      </c>
      <c r="CD72" t="s">
        <v>231</v>
      </c>
      <c r="CE72">
        <v>0</v>
      </c>
      <c r="CG72">
        <v>0.9982141852378845</v>
      </c>
      <c r="CH72">
        <v>0.9751453399658203</v>
      </c>
      <c r="CI72">
        <v>1.9900000095367432</v>
      </c>
      <c r="CJ72" t="b">
        <v>1</v>
      </c>
      <c r="CK72" s="99">
        <v>38837</v>
      </c>
      <c r="CL72" t="s">
        <v>544</v>
      </c>
      <c r="CM72" t="b">
        <v>0</v>
      </c>
      <c r="CN72">
        <v>0</v>
      </c>
      <c r="CQ72" t="b">
        <v>0</v>
      </c>
      <c r="CR72" t="b">
        <v>1</v>
      </c>
      <c r="CS72" t="b">
        <v>1</v>
      </c>
      <c r="CT72">
        <v>0.3994505703449249</v>
      </c>
    </row>
    <row r="73" spans="1:98" ht="12.75">
      <c r="A73">
        <v>546</v>
      </c>
      <c r="B73" t="s">
        <v>539</v>
      </c>
      <c r="C73" t="s">
        <v>123</v>
      </c>
      <c r="D73" t="s">
        <v>328</v>
      </c>
      <c r="E73">
        <v>1</v>
      </c>
      <c r="G73" t="s">
        <v>246</v>
      </c>
      <c r="H73">
        <v>3</v>
      </c>
      <c r="I73">
        <v>2004</v>
      </c>
      <c r="J73">
        <v>10</v>
      </c>
      <c r="K73">
        <v>12</v>
      </c>
      <c r="L73" t="b">
        <v>1</v>
      </c>
      <c r="M73">
        <v>2005</v>
      </c>
      <c r="N73">
        <v>3</v>
      </c>
      <c r="O73" s="99">
        <v>38673</v>
      </c>
      <c r="P73" s="99">
        <v>38674.54525462963</v>
      </c>
      <c r="Q73" s="128">
        <v>32.88999938964844</v>
      </c>
      <c r="R73" s="128">
        <v>34.599998474121094</v>
      </c>
      <c r="S73" s="128">
        <v>0</v>
      </c>
      <c r="T73" s="128">
        <v>35</v>
      </c>
      <c r="U73" s="128">
        <v>21.104999542236328</v>
      </c>
      <c r="V73" s="128">
        <v>21.37299919128418</v>
      </c>
      <c r="W73">
        <v>226.11099243164062</v>
      </c>
      <c r="X73">
        <v>0</v>
      </c>
      <c r="Y73">
        <v>10.050000190734863</v>
      </c>
      <c r="Z73">
        <v>15</v>
      </c>
      <c r="AA73">
        <v>7.5</v>
      </c>
      <c r="AB73">
        <v>0</v>
      </c>
      <c r="AC73">
        <v>1.8300000429153442</v>
      </c>
      <c r="AD73">
        <v>1.340000033378601</v>
      </c>
      <c r="AE73">
        <v>14</v>
      </c>
      <c r="AF73">
        <v>14.160909652709961</v>
      </c>
      <c r="AG73">
        <v>0</v>
      </c>
      <c r="AH73">
        <v>0</v>
      </c>
      <c r="AI73">
        <v>116.98731231689453</v>
      </c>
      <c r="AJ73">
        <v>1.409999966621399</v>
      </c>
      <c r="AK73">
        <v>-0.23598946630954742</v>
      </c>
      <c r="AM73">
        <v>0</v>
      </c>
      <c r="AN73">
        <v>0</v>
      </c>
      <c r="AO73">
        <v>0</v>
      </c>
      <c r="AP73">
        <v>0</v>
      </c>
      <c r="AQ73">
        <v>50.38207244873047</v>
      </c>
      <c r="AR73">
        <v>12.405930519104004</v>
      </c>
      <c r="AS73">
        <v>9.75931167602539</v>
      </c>
      <c r="AT73">
        <v>0</v>
      </c>
      <c r="AU73">
        <v>27.5</v>
      </c>
      <c r="AV73">
        <v>-3.516340732574463</v>
      </c>
      <c r="AW73">
        <v>9.800000190734863</v>
      </c>
      <c r="AX73">
        <v>12.699999809265137</v>
      </c>
      <c r="AY73">
        <v>57000</v>
      </c>
      <c r="AZ73">
        <v>0</v>
      </c>
      <c r="BA73">
        <v>0</v>
      </c>
      <c r="BB73">
        <v>2</v>
      </c>
      <c r="BC73">
        <v>0</v>
      </c>
      <c r="BD73">
        <v>0</v>
      </c>
      <c r="BE73" t="s">
        <v>229</v>
      </c>
      <c r="BF73" t="s">
        <v>229</v>
      </c>
      <c r="BG73" s="99">
        <v>38674</v>
      </c>
      <c r="BH73">
        <v>0.07081949710845947</v>
      </c>
      <c r="BI73">
        <v>7.884643077850342</v>
      </c>
      <c r="BJ73">
        <v>0.397428035736084</v>
      </c>
      <c r="BK73">
        <v>0.7002817392349243</v>
      </c>
      <c r="BL73">
        <v>2</v>
      </c>
      <c r="BM73" t="b">
        <v>1</v>
      </c>
      <c r="BN73">
        <v>1</v>
      </c>
      <c r="BO73">
        <v>7.1587419509887695</v>
      </c>
      <c r="BP73">
        <v>6</v>
      </c>
      <c r="BQ73">
        <v>23.200000762939453</v>
      </c>
      <c r="BR73">
        <v>28.200000762939453</v>
      </c>
      <c r="BS73">
        <v>7.5</v>
      </c>
      <c r="BT73">
        <v>9.899999618530273</v>
      </c>
      <c r="BU73">
        <v>18.799999237060547</v>
      </c>
      <c r="BV73">
        <v>14.300000190734863</v>
      </c>
      <c r="BW73">
        <v>0</v>
      </c>
      <c r="BX73">
        <v>36</v>
      </c>
      <c r="BY73">
        <v>241.95802307128906</v>
      </c>
      <c r="BZ73">
        <v>212.37303161621094</v>
      </c>
      <c r="CA73">
        <v>-8.944129943847656</v>
      </c>
      <c r="CB73">
        <v>-3.2775909900665283</v>
      </c>
      <c r="CC73" t="s">
        <v>230</v>
      </c>
      <c r="CD73" t="s">
        <v>252</v>
      </c>
      <c r="CE73">
        <v>0</v>
      </c>
      <c r="CG73">
        <v>0.9787284135818481</v>
      </c>
      <c r="CH73">
        <v>0.6921512484550476</v>
      </c>
      <c r="CI73">
        <v>2.240000009536743</v>
      </c>
      <c r="CJ73" t="b">
        <v>1</v>
      </c>
      <c r="CK73" s="99">
        <v>38731</v>
      </c>
      <c r="CL73" t="s">
        <v>544</v>
      </c>
      <c r="CM73" t="b">
        <v>0</v>
      </c>
      <c r="CN73">
        <v>0</v>
      </c>
      <c r="CQ73" t="b">
        <v>0</v>
      </c>
      <c r="CR73" t="b">
        <v>1</v>
      </c>
      <c r="CS73" t="b">
        <v>0</v>
      </c>
      <c r="CT73">
        <v>1.2945557832717896</v>
      </c>
    </row>
    <row r="74" spans="1:98" ht="12.75">
      <c r="A74">
        <v>547</v>
      </c>
      <c r="B74" t="s">
        <v>340</v>
      </c>
      <c r="C74" t="s">
        <v>125</v>
      </c>
      <c r="D74" t="s">
        <v>579</v>
      </c>
      <c r="E74">
        <v>1</v>
      </c>
      <c r="G74" t="s">
        <v>227</v>
      </c>
      <c r="H74">
        <v>3</v>
      </c>
      <c r="I74">
        <v>2004</v>
      </c>
      <c r="J74">
        <v>10</v>
      </c>
      <c r="K74">
        <v>1</v>
      </c>
      <c r="L74" t="b">
        <v>0</v>
      </c>
      <c r="M74">
        <v>2005</v>
      </c>
      <c r="N74">
        <v>3</v>
      </c>
      <c r="O74" s="99">
        <v>38673</v>
      </c>
      <c r="P74" s="99">
        <v>38674.54525462963</v>
      </c>
      <c r="Q74" s="128">
        <v>41.40999984741211</v>
      </c>
      <c r="R74" s="128">
        <v>23.799999237060547</v>
      </c>
      <c r="S74" s="128">
        <v>0</v>
      </c>
      <c r="T74" s="128">
        <v>45.029998779296875</v>
      </c>
      <c r="U74" s="128">
        <v>32.75</v>
      </c>
      <c r="V74" s="128">
        <v>116.42400360107422</v>
      </c>
      <c r="W74">
        <v>34.1349983215332</v>
      </c>
      <c r="X74">
        <v>3.5250000953674316</v>
      </c>
      <c r="Y74">
        <v>27.600000381469727</v>
      </c>
      <c r="Z74">
        <v>22</v>
      </c>
      <c r="AA74">
        <v>16.5</v>
      </c>
      <c r="AB74">
        <v>0</v>
      </c>
      <c r="AC74">
        <v>2.930000066757202</v>
      </c>
      <c r="AD74">
        <v>1.6699999570846558</v>
      </c>
      <c r="AE74">
        <v>11</v>
      </c>
      <c r="AF74">
        <v>10</v>
      </c>
      <c r="AG74">
        <v>0</v>
      </c>
      <c r="AH74">
        <v>0</v>
      </c>
      <c r="AI74">
        <v>40.426334381103516</v>
      </c>
      <c r="AJ74">
        <v>2.380000114440918</v>
      </c>
      <c r="AK74">
        <v>1.671976923942566</v>
      </c>
      <c r="AM74">
        <v>0</v>
      </c>
      <c r="AN74">
        <v>0</v>
      </c>
      <c r="AO74">
        <v>0</v>
      </c>
      <c r="AP74">
        <v>0</v>
      </c>
      <c r="AQ74">
        <v>19.66535758972168</v>
      </c>
      <c r="AR74">
        <v>7.727285861968994</v>
      </c>
      <c r="AS74">
        <v>16.72758674621582</v>
      </c>
      <c r="AT74">
        <v>0</v>
      </c>
      <c r="AU74">
        <v>64.5</v>
      </c>
      <c r="AV74">
        <v>9.267472267150879</v>
      </c>
      <c r="AW74">
        <v>19.899999618530273</v>
      </c>
      <c r="AX74">
        <v>37</v>
      </c>
      <c r="AY74">
        <v>94000</v>
      </c>
      <c r="AZ74">
        <v>0</v>
      </c>
      <c r="BA74">
        <v>17</v>
      </c>
      <c r="BB74">
        <v>1</v>
      </c>
      <c r="BC74">
        <v>0</v>
      </c>
      <c r="BD74">
        <v>0</v>
      </c>
      <c r="BE74" t="s">
        <v>228</v>
      </c>
      <c r="BF74" t="s">
        <v>228</v>
      </c>
      <c r="BG74" s="99">
        <v>38674</v>
      </c>
      <c r="BH74">
        <v>0.027906442061066628</v>
      </c>
      <c r="BI74">
        <v>28.900592803955078</v>
      </c>
      <c r="BJ74">
        <v>0.22219301760196686</v>
      </c>
      <c r="BK74">
        <v>1.3274219036102295</v>
      </c>
      <c r="BL74">
        <v>2</v>
      </c>
      <c r="BM74" t="b">
        <v>1</v>
      </c>
      <c r="BN74">
        <v>1</v>
      </c>
      <c r="BO74">
        <v>12.028375625610352</v>
      </c>
      <c r="BP74">
        <v>7.800000190734863</v>
      </c>
      <c r="BQ74">
        <v>41.70000076293945</v>
      </c>
      <c r="BR74">
        <v>45.900001525878906</v>
      </c>
      <c r="BS74">
        <v>15.100000381469727</v>
      </c>
      <c r="BT74">
        <v>16.799999237060547</v>
      </c>
      <c r="BU74">
        <v>33.599998474121094</v>
      </c>
      <c r="BV74">
        <v>25.200000762939453</v>
      </c>
      <c r="BW74">
        <v>0</v>
      </c>
      <c r="BX74">
        <v>38.5</v>
      </c>
      <c r="BY74">
        <v>94.4444351196289</v>
      </c>
      <c r="BZ74">
        <v>85.08097076416016</v>
      </c>
      <c r="CA74">
        <v>6.3747687339782715</v>
      </c>
      <c r="CB74">
        <v>11.151895523071289</v>
      </c>
      <c r="CC74" t="s">
        <v>230</v>
      </c>
      <c r="CD74" t="s">
        <v>238</v>
      </c>
      <c r="CE74">
        <v>0</v>
      </c>
      <c r="CG74">
        <v>0.9908422827720642</v>
      </c>
      <c r="CH74">
        <v>0.7549207210540771</v>
      </c>
      <c r="CI74">
        <v>2.069999933242798</v>
      </c>
      <c r="CJ74" t="b">
        <v>1</v>
      </c>
      <c r="CK74" s="99">
        <v>38981</v>
      </c>
      <c r="CL74" t="s">
        <v>503</v>
      </c>
      <c r="CM74" t="b">
        <v>0</v>
      </c>
      <c r="CN74">
        <v>0</v>
      </c>
      <c r="CQ74" t="b">
        <v>0</v>
      </c>
      <c r="CR74" t="b">
        <v>1</v>
      </c>
      <c r="CS74" t="b">
        <v>0</v>
      </c>
      <c r="CT74">
        <v>0.36395660042762756</v>
      </c>
    </row>
    <row r="75" spans="1:98" ht="12.75">
      <c r="A75">
        <v>552</v>
      </c>
      <c r="B75" t="s">
        <v>341</v>
      </c>
      <c r="C75" t="s">
        <v>127</v>
      </c>
      <c r="D75" t="s">
        <v>578</v>
      </c>
      <c r="E75">
        <v>2</v>
      </c>
      <c r="G75" t="s">
        <v>246</v>
      </c>
      <c r="H75">
        <v>3</v>
      </c>
      <c r="I75">
        <v>2004</v>
      </c>
      <c r="J75">
        <v>8</v>
      </c>
      <c r="K75">
        <v>12</v>
      </c>
      <c r="L75" t="b">
        <v>1</v>
      </c>
      <c r="M75">
        <v>2005</v>
      </c>
      <c r="N75">
        <v>3</v>
      </c>
      <c r="O75" s="99">
        <v>38673</v>
      </c>
      <c r="P75" s="99">
        <v>38674.54524305555</v>
      </c>
      <c r="Q75" s="128">
        <v>37.720001220703125</v>
      </c>
      <c r="R75" s="128">
        <v>30.899999618530273</v>
      </c>
      <c r="S75" s="128">
        <v>0</v>
      </c>
      <c r="T75" s="128">
        <v>46.720001220703125</v>
      </c>
      <c r="U75" s="128">
        <v>26.649999618530273</v>
      </c>
      <c r="V75" s="128">
        <v>27.270000457763672</v>
      </c>
      <c r="W75">
        <v>0</v>
      </c>
      <c r="X75">
        <v>2.552999973297119</v>
      </c>
      <c r="Y75">
        <v>16.100000381469727</v>
      </c>
      <c r="Z75">
        <v>25</v>
      </c>
      <c r="AA75">
        <v>14</v>
      </c>
      <c r="AB75">
        <v>0</v>
      </c>
      <c r="AC75">
        <v>2.5</v>
      </c>
      <c r="AD75">
        <v>1.149999976158142</v>
      </c>
      <c r="AE75">
        <v>15.437116622924805</v>
      </c>
      <c r="AF75">
        <v>12.477829933166504</v>
      </c>
      <c r="AG75">
        <v>0</v>
      </c>
      <c r="AH75">
        <v>0</v>
      </c>
      <c r="AI75">
        <v>22.83853530883789</v>
      </c>
      <c r="AJ75">
        <v>1.8799999952316284</v>
      </c>
      <c r="AK75">
        <v>1.1461608409881592</v>
      </c>
      <c r="AM75">
        <v>0</v>
      </c>
      <c r="AN75">
        <v>0</v>
      </c>
      <c r="AO75">
        <v>0</v>
      </c>
      <c r="AP75">
        <v>0</v>
      </c>
      <c r="AQ75">
        <v>34.1099967956543</v>
      </c>
      <c r="AR75">
        <v>6.746767520904541</v>
      </c>
      <c r="AS75">
        <v>12.731925010681152</v>
      </c>
      <c r="AT75">
        <v>0</v>
      </c>
      <c r="AU75">
        <v>62.5</v>
      </c>
      <c r="AV75">
        <v>10.627134323120117</v>
      </c>
      <c r="AW75">
        <v>11.675000190734863</v>
      </c>
      <c r="AX75">
        <v>25.299999237060547</v>
      </c>
      <c r="AY75">
        <v>11000</v>
      </c>
      <c r="AZ75">
        <v>0</v>
      </c>
      <c r="BA75">
        <v>19</v>
      </c>
      <c r="BB75">
        <v>1</v>
      </c>
      <c r="BC75">
        <v>0</v>
      </c>
      <c r="BD75">
        <v>0</v>
      </c>
      <c r="BE75" t="s">
        <v>228</v>
      </c>
      <c r="BF75" t="s">
        <v>228</v>
      </c>
      <c r="BG75" s="99">
        <v>38674</v>
      </c>
      <c r="BH75">
        <v>0.13113413751125336</v>
      </c>
      <c r="BI75">
        <v>9.166999816894531</v>
      </c>
      <c r="BJ75">
        <v>0.8926409482955933</v>
      </c>
      <c r="BK75">
        <v>0.32345056533813477</v>
      </c>
      <c r="BL75">
        <v>2</v>
      </c>
      <c r="BM75" t="b">
        <v>1</v>
      </c>
      <c r="BN75">
        <v>1</v>
      </c>
      <c r="BO75">
        <v>9.578039169311523</v>
      </c>
      <c r="BP75">
        <v>7.699999809265137</v>
      </c>
      <c r="BQ75">
        <v>34.29999923706055</v>
      </c>
      <c r="BR75">
        <v>39.20000076293945</v>
      </c>
      <c r="BS75">
        <v>15.600000381469727</v>
      </c>
      <c r="BT75">
        <v>19.700000762939453</v>
      </c>
      <c r="BU75">
        <v>33.70000076293945</v>
      </c>
      <c r="BV75">
        <v>26.700000762939453</v>
      </c>
      <c r="BW75">
        <v>0</v>
      </c>
      <c r="BX75">
        <v>41.70000076293945</v>
      </c>
      <c r="BY75">
        <v>115.73033142089844</v>
      </c>
      <c r="BZ75">
        <v>100.31251525878906</v>
      </c>
      <c r="CA75">
        <v>5.26417350769043</v>
      </c>
      <c r="CB75">
        <v>13.138916015625</v>
      </c>
      <c r="CC75" t="s">
        <v>230</v>
      </c>
      <c r="CE75">
        <v>0</v>
      </c>
      <c r="CG75">
        <v>0.9060614705085754</v>
      </c>
      <c r="CH75">
        <v>0.8124563694000244</v>
      </c>
      <c r="CI75">
        <v>1.4600000381469727</v>
      </c>
      <c r="CJ75" t="b">
        <v>1</v>
      </c>
      <c r="CK75" s="99">
        <v>38979</v>
      </c>
      <c r="CL75" t="s">
        <v>503</v>
      </c>
      <c r="CM75" t="b">
        <v>0</v>
      </c>
      <c r="CN75">
        <v>0</v>
      </c>
      <c r="CQ75" t="b">
        <v>0</v>
      </c>
      <c r="CR75" t="b">
        <v>1</v>
      </c>
      <c r="CS75" t="b">
        <v>1</v>
      </c>
      <c r="CT75">
        <v>0.45366382598876953</v>
      </c>
    </row>
    <row r="76" spans="1:98" ht="12.75">
      <c r="A76">
        <v>572</v>
      </c>
      <c r="B76" t="s">
        <v>342</v>
      </c>
      <c r="C76" t="s">
        <v>100</v>
      </c>
      <c r="D76" t="s">
        <v>580</v>
      </c>
      <c r="E76">
        <v>1</v>
      </c>
      <c r="G76" t="s">
        <v>227</v>
      </c>
      <c r="H76">
        <v>3</v>
      </c>
      <c r="I76">
        <v>2004</v>
      </c>
      <c r="J76">
        <v>10</v>
      </c>
      <c r="K76">
        <v>4</v>
      </c>
      <c r="L76" t="b">
        <v>0</v>
      </c>
      <c r="M76">
        <v>2005</v>
      </c>
      <c r="N76">
        <v>2</v>
      </c>
      <c r="O76" s="99">
        <v>38673</v>
      </c>
      <c r="P76" s="99">
        <v>38674.54524305555</v>
      </c>
      <c r="Q76" s="128">
        <v>25.25</v>
      </c>
      <c r="R76" s="128">
        <v>13.399999618530273</v>
      </c>
      <c r="S76" s="128">
        <v>0.5</v>
      </c>
      <c r="T76" s="128">
        <v>30</v>
      </c>
      <c r="U76" s="128">
        <v>22.989999771118164</v>
      </c>
      <c r="V76" s="128">
        <v>329.1099853515625</v>
      </c>
      <c r="W76">
        <v>1433.0050048828125</v>
      </c>
      <c r="X76">
        <v>3.3299999237060547</v>
      </c>
      <c r="Y76">
        <v>15.399999618530273</v>
      </c>
      <c r="Z76">
        <v>17</v>
      </c>
      <c r="AA76">
        <v>8</v>
      </c>
      <c r="AB76">
        <v>4.388059616088867</v>
      </c>
      <c r="AC76">
        <v>3.130000114440918</v>
      </c>
      <c r="AD76">
        <v>1.9199999570846558</v>
      </c>
      <c r="AE76">
        <v>10.699999809265137</v>
      </c>
      <c r="AF76">
        <v>8</v>
      </c>
      <c r="AG76">
        <v>1.9801980257034302</v>
      </c>
      <c r="AH76">
        <v>2.700000047683716</v>
      </c>
      <c r="AI76">
        <v>28.900890350341797</v>
      </c>
      <c r="AJ76">
        <v>2.549999952316284</v>
      </c>
      <c r="AK76">
        <v>2.8375635147094727</v>
      </c>
      <c r="AM76">
        <v>0</v>
      </c>
      <c r="AN76">
        <v>0</v>
      </c>
      <c r="AO76">
        <v>0</v>
      </c>
      <c r="AP76">
        <v>0</v>
      </c>
      <c r="AQ76">
        <v>14.08141040802002</v>
      </c>
      <c r="AR76">
        <v>22.61905288696289</v>
      </c>
      <c r="AS76">
        <v>30.595916748046875</v>
      </c>
      <c r="AT76">
        <v>34.099998474121094</v>
      </c>
      <c r="AU76">
        <v>53.20000076293945</v>
      </c>
      <c r="AV76">
        <v>18.07857322692871</v>
      </c>
      <c r="AW76">
        <v>18.149999618530273</v>
      </c>
      <c r="AX76">
        <v>7.599999904632568</v>
      </c>
      <c r="AY76">
        <v>280000</v>
      </c>
      <c r="AZ76">
        <v>0</v>
      </c>
      <c r="BA76">
        <v>12</v>
      </c>
      <c r="BB76">
        <v>2</v>
      </c>
      <c r="BC76">
        <v>0</v>
      </c>
      <c r="BD76">
        <v>0</v>
      </c>
      <c r="BE76" t="s">
        <v>243</v>
      </c>
      <c r="BF76" t="s">
        <v>243</v>
      </c>
      <c r="BG76" s="99">
        <v>38674</v>
      </c>
      <c r="BH76">
        <v>0.0129305524751544</v>
      </c>
      <c r="BI76">
        <v>3.4988813400268555</v>
      </c>
      <c r="BJ76">
        <v>0.0268103014677763</v>
      </c>
      <c r="BK76">
        <v>0.2570510506629944</v>
      </c>
      <c r="BL76">
        <v>2</v>
      </c>
      <c r="BM76" t="b">
        <v>1</v>
      </c>
      <c r="BN76">
        <v>1</v>
      </c>
      <c r="BO76">
        <v>12.883933067321777</v>
      </c>
      <c r="BP76">
        <v>6.699999809265137</v>
      </c>
      <c r="BQ76">
        <v>30.5</v>
      </c>
      <c r="BR76">
        <v>22.299999237060547</v>
      </c>
      <c r="BS76">
        <v>8.699999809265137</v>
      </c>
      <c r="BT76">
        <v>10.199999809265137</v>
      </c>
      <c r="BU76">
        <v>17.799999237060547</v>
      </c>
      <c r="BV76">
        <v>14</v>
      </c>
      <c r="BW76">
        <v>26.5</v>
      </c>
      <c r="BX76">
        <v>41.20000076293945</v>
      </c>
      <c r="BY76">
        <v>95.71427917480469</v>
      </c>
      <c r="BZ76">
        <v>86.66182708740234</v>
      </c>
      <c r="CA76">
        <v>11.881733894348145</v>
      </c>
      <c r="CB76">
        <v>24.83861541748047</v>
      </c>
      <c r="CC76" t="s">
        <v>230</v>
      </c>
      <c r="CD76" t="s">
        <v>260</v>
      </c>
      <c r="CE76">
        <v>0</v>
      </c>
      <c r="CG76">
        <v>0.8525356650352478</v>
      </c>
      <c r="CH76">
        <v>0.7926088571548462</v>
      </c>
      <c r="CI76">
        <v>2.259999990463257</v>
      </c>
      <c r="CJ76" t="b">
        <v>1</v>
      </c>
      <c r="CK76" s="99">
        <v>38954</v>
      </c>
      <c r="CL76" t="s">
        <v>544</v>
      </c>
      <c r="CM76" t="b">
        <v>0</v>
      </c>
      <c r="CN76">
        <v>0</v>
      </c>
      <c r="CQ76" t="b">
        <v>0</v>
      </c>
      <c r="CR76" t="b">
        <v>0</v>
      </c>
      <c r="CS76" t="b">
        <v>1</v>
      </c>
      <c r="CT76">
        <v>0.23042330145835876</v>
      </c>
    </row>
    <row r="77" spans="1:98" ht="12.75">
      <c r="A77">
        <v>576</v>
      </c>
      <c r="B77" t="s">
        <v>343</v>
      </c>
      <c r="C77" t="s">
        <v>128</v>
      </c>
      <c r="D77" t="s">
        <v>280</v>
      </c>
      <c r="E77">
        <v>2</v>
      </c>
      <c r="G77" t="s">
        <v>227</v>
      </c>
      <c r="H77">
        <v>3</v>
      </c>
      <c r="I77">
        <v>2004</v>
      </c>
      <c r="J77">
        <v>10</v>
      </c>
      <c r="K77">
        <v>12</v>
      </c>
      <c r="L77" t="b">
        <v>1</v>
      </c>
      <c r="M77">
        <v>2005</v>
      </c>
      <c r="N77">
        <v>3</v>
      </c>
      <c r="O77" s="99">
        <v>38673</v>
      </c>
      <c r="P77" s="99">
        <v>38674.54524305555</v>
      </c>
      <c r="Q77" s="128">
        <v>45.97999954223633</v>
      </c>
      <c r="R77" s="128">
        <v>20.5</v>
      </c>
      <c r="S77" s="128">
        <v>0</v>
      </c>
      <c r="T77" s="128">
        <v>46.849998474121094</v>
      </c>
      <c r="U77" s="128">
        <v>36.33000183105469</v>
      </c>
      <c r="V77" s="128">
        <v>185.59300231933594</v>
      </c>
      <c r="W77">
        <v>638.6669921875</v>
      </c>
      <c r="X77">
        <v>4.0370001792907715</v>
      </c>
      <c r="Y77">
        <v>30.700000762939453</v>
      </c>
      <c r="Z77">
        <v>21</v>
      </c>
      <c r="AA77">
        <v>14</v>
      </c>
      <c r="AB77">
        <v>0</v>
      </c>
      <c r="AC77">
        <v>4</v>
      </c>
      <c r="AD77">
        <v>2.190000057220459</v>
      </c>
      <c r="AE77">
        <v>12.300000190734863</v>
      </c>
      <c r="AF77">
        <v>9.699999809265137</v>
      </c>
      <c r="AG77">
        <v>0</v>
      </c>
      <c r="AH77">
        <v>0</v>
      </c>
      <c r="AI77">
        <v>67.57008361816406</v>
      </c>
      <c r="AJ77">
        <v>3.1700000762939453</v>
      </c>
      <c r="AK77">
        <v>2.48822021484375</v>
      </c>
      <c r="AM77">
        <v>0</v>
      </c>
      <c r="AN77">
        <v>0</v>
      </c>
      <c r="AO77">
        <v>0</v>
      </c>
      <c r="AP77">
        <v>0</v>
      </c>
      <c r="AQ77">
        <v>20.384782791137695</v>
      </c>
      <c r="AR77">
        <v>17.394378662109375</v>
      </c>
      <c r="AS77">
        <v>14.224088668823242</v>
      </c>
      <c r="AT77">
        <v>0</v>
      </c>
      <c r="AU77">
        <v>84</v>
      </c>
      <c r="AV77">
        <v>12.808563232421875</v>
      </c>
      <c r="AW77">
        <v>27.229999542236328</v>
      </c>
      <c r="AX77">
        <v>3.9000000953674316</v>
      </c>
      <c r="AY77">
        <v>162000</v>
      </c>
      <c r="AZ77">
        <v>0</v>
      </c>
      <c r="BA77">
        <v>15.100000381469727</v>
      </c>
      <c r="BB77">
        <v>1</v>
      </c>
      <c r="BC77">
        <v>0</v>
      </c>
      <c r="BD77">
        <v>0</v>
      </c>
      <c r="BE77" t="s">
        <v>243</v>
      </c>
      <c r="BF77" t="s">
        <v>228</v>
      </c>
      <c r="BG77" s="99">
        <v>38674</v>
      </c>
      <c r="BH77">
        <v>0.011963509023189545</v>
      </c>
      <c r="BI77">
        <v>7.470927715301514</v>
      </c>
      <c r="BJ77">
        <v>0.04469364508986473</v>
      </c>
      <c r="BK77">
        <v>0.41559433937072754</v>
      </c>
      <c r="BL77">
        <v>2</v>
      </c>
      <c r="BM77" t="b">
        <v>1</v>
      </c>
      <c r="BN77">
        <v>1</v>
      </c>
      <c r="BO77">
        <v>16.076244354248047</v>
      </c>
      <c r="BP77">
        <v>16.200000762939453</v>
      </c>
      <c r="BQ77">
        <v>47.20000076293945</v>
      </c>
      <c r="BR77">
        <v>44</v>
      </c>
      <c r="BS77">
        <v>16.100000381469727</v>
      </c>
      <c r="BT77">
        <v>18.5</v>
      </c>
      <c r="BU77">
        <v>32.900001525878906</v>
      </c>
      <c r="BV77">
        <v>25.700000762939453</v>
      </c>
      <c r="BW77">
        <v>0</v>
      </c>
      <c r="BX77">
        <v>39</v>
      </c>
      <c r="BY77">
        <v>79.76653289794922</v>
      </c>
      <c r="BZ77">
        <v>71.12266540527344</v>
      </c>
      <c r="CA77">
        <v>8.769170761108398</v>
      </c>
      <c r="CB77">
        <v>16.53762435913086</v>
      </c>
      <c r="CC77" t="s">
        <v>230</v>
      </c>
      <c r="CD77" t="s">
        <v>238</v>
      </c>
      <c r="CE77">
        <v>0</v>
      </c>
      <c r="CG77">
        <v>0.9946621656417847</v>
      </c>
      <c r="CH77">
        <v>0.4983949661254883</v>
      </c>
      <c r="CI77">
        <v>2.430000066757202</v>
      </c>
      <c r="CJ77" t="b">
        <v>1</v>
      </c>
      <c r="CK77" s="99">
        <v>38927</v>
      </c>
      <c r="CL77" t="s">
        <v>544</v>
      </c>
      <c r="CM77" t="b">
        <v>0</v>
      </c>
      <c r="CN77">
        <v>0</v>
      </c>
      <c r="CQ77" t="b">
        <v>0</v>
      </c>
      <c r="CR77" t="b">
        <v>0</v>
      </c>
      <c r="CS77" t="b">
        <v>1</v>
      </c>
      <c r="CT77">
        <v>0.26547837257385254</v>
      </c>
    </row>
    <row r="78" spans="1:98" ht="12.75">
      <c r="A78">
        <v>579</v>
      </c>
      <c r="B78" t="s">
        <v>344</v>
      </c>
      <c r="C78" t="s">
        <v>130</v>
      </c>
      <c r="D78" t="s">
        <v>254</v>
      </c>
      <c r="E78">
        <v>2</v>
      </c>
      <c r="G78" t="s">
        <v>227</v>
      </c>
      <c r="H78">
        <v>3</v>
      </c>
      <c r="I78">
        <v>2004</v>
      </c>
      <c r="J78">
        <v>8</v>
      </c>
      <c r="K78">
        <v>12</v>
      </c>
      <c r="L78" t="b">
        <v>1</v>
      </c>
      <c r="M78">
        <v>2005</v>
      </c>
      <c r="N78">
        <v>3</v>
      </c>
      <c r="O78" s="99">
        <v>38673</v>
      </c>
      <c r="P78" s="99">
        <v>38674.54524305555</v>
      </c>
      <c r="Q78" s="128">
        <v>37.439998626708984</v>
      </c>
      <c r="R78" s="128">
        <v>14</v>
      </c>
      <c r="S78" s="128">
        <v>1.0800000429153442</v>
      </c>
      <c r="T78" s="128">
        <v>43.380001068115234</v>
      </c>
      <c r="U78" s="128">
        <v>30.670000076293945</v>
      </c>
      <c r="V78" s="128">
        <v>81.86000061035156</v>
      </c>
      <c r="W78">
        <v>5402.0078125</v>
      </c>
      <c r="X78">
        <v>3.8359999656677246</v>
      </c>
      <c r="Y78">
        <v>26.799999237060547</v>
      </c>
      <c r="Z78">
        <v>15</v>
      </c>
      <c r="AA78">
        <v>10</v>
      </c>
      <c r="AB78">
        <v>2.857142925262451</v>
      </c>
      <c r="AC78">
        <v>3.2899999618530273</v>
      </c>
      <c r="AD78">
        <v>2.680000066757202</v>
      </c>
      <c r="AE78">
        <v>4.199999809265137</v>
      </c>
      <c r="AF78">
        <v>12</v>
      </c>
      <c r="AG78">
        <v>2.884615659713745</v>
      </c>
      <c r="AH78">
        <v>2.200000047683716</v>
      </c>
      <c r="AI78">
        <v>33.0723991394043</v>
      </c>
      <c r="AJ78">
        <v>3.0299999713897705</v>
      </c>
      <c r="AK78">
        <v>1.1146618127822876</v>
      </c>
      <c r="AM78">
        <v>0</v>
      </c>
      <c r="AN78">
        <v>0</v>
      </c>
      <c r="AO78">
        <v>0</v>
      </c>
      <c r="AP78">
        <v>0</v>
      </c>
      <c r="AQ78">
        <v>-0.7719162702560425</v>
      </c>
      <c r="AR78">
        <v>268.97589111328125</v>
      </c>
      <c r="AS78">
        <v>10.973563194274902</v>
      </c>
      <c r="AT78">
        <v>19.200000762939453</v>
      </c>
      <c r="AU78">
        <v>49.29999923706055</v>
      </c>
      <c r="AV78">
        <v>6.93795919418335</v>
      </c>
      <c r="AW78">
        <v>24.690000534057617</v>
      </c>
      <c r="AX78">
        <v>15.800000190734863</v>
      </c>
      <c r="AY78">
        <v>23000</v>
      </c>
      <c r="AZ78">
        <v>0</v>
      </c>
      <c r="BA78">
        <v>9.5</v>
      </c>
      <c r="BB78">
        <v>1</v>
      </c>
      <c r="BC78">
        <v>0</v>
      </c>
      <c r="BD78">
        <v>0</v>
      </c>
      <c r="BE78" t="s">
        <v>228</v>
      </c>
      <c r="BF78" t="s">
        <v>229</v>
      </c>
      <c r="BG78" s="99">
        <v>38674</v>
      </c>
      <c r="BH78">
        <v>0.06417252123355865</v>
      </c>
      <c r="BI78">
        <v>4.143646717071533</v>
      </c>
      <c r="BJ78">
        <v>0.07679793238639832</v>
      </c>
      <c r="BK78">
        <v>0.3250562250614166</v>
      </c>
      <c r="BL78">
        <v>2</v>
      </c>
      <c r="BM78" t="b">
        <v>1</v>
      </c>
      <c r="BN78">
        <v>1</v>
      </c>
      <c r="BO78">
        <v>15.185981750488281</v>
      </c>
      <c r="BP78">
        <v>10.5</v>
      </c>
      <c r="BQ78">
        <v>43.400001525878906</v>
      </c>
      <c r="BR78">
        <v>19.799999237060547</v>
      </c>
      <c r="BS78">
        <v>9.5</v>
      </c>
      <c r="BT78">
        <v>10.5</v>
      </c>
      <c r="BU78">
        <v>16.299999237060547</v>
      </c>
      <c r="BV78">
        <v>13.399999618530273</v>
      </c>
      <c r="BW78">
        <v>27.299999237060547</v>
      </c>
      <c r="BX78">
        <v>36.20000076293945</v>
      </c>
      <c r="BY78">
        <v>104.47761535644531</v>
      </c>
      <c r="BZ78">
        <v>100.05262756347656</v>
      </c>
      <c r="CA78">
        <v>3.4312686920166016</v>
      </c>
      <c r="CB78">
        <v>8.535470962524414</v>
      </c>
      <c r="CC78" t="s">
        <v>230</v>
      </c>
      <c r="CE78">
        <v>0</v>
      </c>
      <c r="CG78">
        <v>0.0004560416273307055</v>
      </c>
      <c r="CH78">
        <v>0.9627730846405029</v>
      </c>
      <c r="CI78">
        <v>3.2300000190734863</v>
      </c>
      <c r="CJ78" t="b">
        <v>1</v>
      </c>
      <c r="CK78" s="99">
        <v>38752</v>
      </c>
      <c r="CL78" t="s">
        <v>544</v>
      </c>
      <c r="CM78" t="b">
        <v>0</v>
      </c>
      <c r="CN78">
        <v>0</v>
      </c>
      <c r="CQ78" t="b">
        <v>0</v>
      </c>
      <c r="CR78" t="b">
        <v>1</v>
      </c>
      <c r="CS78" t="b">
        <v>1</v>
      </c>
      <c r="CT78">
        <v>0.5102221965789795</v>
      </c>
    </row>
    <row r="79" spans="1:98" ht="12.75">
      <c r="A79">
        <v>593</v>
      </c>
      <c r="B79" t="s">
        <v>379</v>
      </c>
      <c r="C79" t="s">
        <v>96</v>
      </c>
      <c r="D79" t="s">
        <v>307</v>
      </c>
      <c r="E79">
        <v>1</v>
      </c>
      <c r="G79" t="s">
        <v>246</v>
      </c>
      <c r="H79">
        <v>3</v>
      </c>
      <c r="I79">
        <v>2005</v>
      </c>
      <c r="J79">
        <v>9</v>
      </c>
      <c r="K79">
        <v>6</v>
      </c>
      <c r="L79" t="b">
        <v>1</v>
      </c>
      <c r="M79">
        <v>2006</v>
      </c>
      <c r="N79">
        <v>1</v>
      </c>
      <c r="O79" s="99">
        <v>38673</v>
      </c>
      <c r="P79" s="99">
        <v>38674.54525462963</v>
      </c>
      <c r="Q79" s="128">
        <v>42.59000015258789</v>
      </c>
      <c r="R79" s="128">
        <v>40.79999923706055</v>
      </c>
      <c r="S79" s="128">
        <v>0</v>
      </c>
      <c r="T79" s="128">
        <v>42.59000015258789</v>
      </c>
      <c r="U79" s="128">
        <v>24.125</v>
      </c>
      <c r="V79" s="128">
        <v>35.000999450683594</v>
      </c>
      <c r="W79">
        <v>184.50100708007812</v>
      </c>
      <c r="X79">
        <v>2.4509999752044678</v>
      </c>
      <c r="Y79">
        <v>43</v>
      </c>
      <c r="Z79">
        <v>25</v>
      </c>
      <c r="AA79">
        <v>21</v>
      </c>
      <c r="AB79">
        <v>0</v>
      </c>
      <c r="AC79">
        <v>2.069999933242798</v>
      </c>
      <c r="AD79">
        <v>2.049999952316284</v>
      </c>
      <c r="AE79">
        <v>14.687047004699707</v>
      </c>
      <c r="AF79">
        <v>15</v>
      </c>
      <c r="AG79">
        <v>0</v>
      </c>
      <c r="AH79">
        <v>0</v>
      </c>
      <c r="AI79">
        <v>31.715023040771484</v>
      </c>
      <c r="AJ79">
        <v>1.5800000429153442</v>
      </c>
      <c r="AK79">
        <v>-22.21952247619629</v>
      </c>
      <c r="AM79">
        <v>0</v>
      </c>
      <c r="AN79">
        <v>0</v>
      </c>
      <c r="AO79">
        <v>0</v>
      </c>
      <c r="AP79">
        <v>0</v>
      </c>
      <c r="AQ79">
        <v>32.138240814208984</v>
      </c>
      <c r="AR79">
        <v>25.884662628173828</v>
      </c>
      <c r="AS79">
        <v>18.379844665527344</v>
      </c>
      <c r="AT79">
        <v>0</v>
      </c>
      <c r="AU79">
        <v>51.70000076293945</v>
      </c>
      <c r="AV79">
        <v>3.952893018722534</v>
      </c>
      <c r="AW79">
        <v>18.895000457763672</v>
      </c>
      <c r="AX79">
        <v>0</v>
      </c>
      <c r="AY79">
        <v>0</v>
      </c>
      <c r="AZ79">
        <v>0</v>
      </c>
      <c r="BA79">
        <v>18.5</v>
      </c>
      <c r="BB79">
        <v>1</v>
      </c>
      <c r="BC79">
        <v>0</v>
      </c>
      <c r="BD79">
        <v>0</v>
      </c>
      <c r="BE79" t="s">
        <v>229</v>
      </c>
      <c r="BF79" t="s">
        <v>229</v>
      </c>
      <c r="BG79" s="99">
        <v>38674</v>
      </c>
      <c r="BH79">
        <v>0.20170626044273376</v>
      </c>
      <c r="BI79">
        <v>13.950921058654785</v>
      </c>
      <c r="BJ79">
        <v>0.48043274879455566</v>
      </c>
      <c r="BK79">
        <v>0.5314446687698364</v>
      </c>
      <c r="BL79">
        <v>2</v>
      </c>
      <c r="BM79" t="b">
        <v>1</v>
      </c>
      <c r="BN79">
        <v>1</v>
      </c>
      <c r="BO79">
        <v>8.03067684173584</v>
      </c>
      <c r="BP79">
        <v>11.899999618530273</v>
      </c>
      <c r="BQ79">
        <v>33.5</v>
      </c>
      <c r="BR79">
        <v>66.30000305175781</v>
      </c>
      <c r="BS79">
        <v>18.5</v>
      </c>
      <c r="BT79">
        <v>22.399999618530273</v>
      </c>
      <c r="BU79">
        <v>44.20000076293945</v>
      </c>
      <c r="BV79">
        <v>33.29999923706055</v>
      </c>
      <c r="BW79">
        <v>0</v>
      </c>
      <c r="BX79">
        <v>30.183000564575195</v>
      </c>
      <c r="BY79">
        <v>122.52252197265625</v>
      </c>
      <c r="BZ79">
        <v>106.71678924560547</v>
      </c>
      <c r="CA79">
        <v>2.253480911254883</v>
      </c>
      <c r="CB79">
        <v>4.2779998779296875</v>
      </c>
      <c r="CC79" t="s">
        <v>230</v>
      </c>
      <c r="CD79" t="s">
        <v>238</v>
      </c>
      <c r="CE79">
        <v>0</v>
      </c>
      <c r="CG79">
        <v>0.9973790645599365</v>
      </c>
      <c r="CH79">
        <v>0.9767135381698608</v>
      </c>
      <c r="CI79">
        <v>1.309999942779541</v>
      </c>
      <c r="CJ79" t="b">
        <v>1</v>
      </c>
      <c r="CK79" s="99">
        <v>39007</v>
      </c>
      <c r="CL79" t="s">
        <v>503</v>
      </c>
      <c r="CM79" t="b">
        <v>0</v>
      </c>
      <c r="CN79">
        <v>0</v>
      </c>
      <c r="CQ79" t="b">
        <v>0</v>
      </c>
      <c r="CR79" t="b">
        <v>1</v>
      </c>
      <c r="CS79" t="b">
        <v>1</v>
      </c>
      <c r="CT79">
        <v>-0.2770114541053772</v>
      </c>
    </row>
    <row r="80" spans="1:98" ht="12.75">
      <c r="A80">
        <v>595</v>
      </c>
      <c r="B80" t="s">
        <v>382</v>
      </c>
      <c r="C80" t="s">
        <v>375</v>
      </c>
      <c r="D80" t="s">
        <v>330</v>
      </c>
      <c r="E80">
        <v>2</v>
      </c>
      <c r="G80" t="s">
        <v>246</v>
      </c>
      <c r="H80">
        <v>3</v>
      </c>
      <c r="I80">
        <v>2004</v>
      </c>
      <c r="J80">
        <v>9</v>
      </c>
      <c r="K80">
        <v>1</v>
      </c>
      <c r="L80" t="b">
        <v>0</v>
      </c>
      <c r="M80">
        <v>2005</v>
      </c>
      <c r="N80">
        <v>3</v>
      </c>
      <c r="O80" s="99">
        <v>38673</v>
      </c>
      <c r="P80" s="99">
        <v>38674.54524305555</v>
      </c>
      <c r="Q80" s="128">
        <v>14.520000457763672</v>
      </c>
      <c r="R80" s="128">
        <v>22</v>
      </c>
      <c r="S80" s="128">
        <v>0</v>
      </c>
      <c r="T80" s="128">
        <v>23.489999771118164</v>
      </c>
      <c r="U80" s="128">
        <v>13.279999732971191</v>
      </c>
      <c r="V80" s="128">
        <v>45.229000091552734</v>
      </c>
      <c r="W80">
        <v>0</v>
      </c>
      <c r="X80">
        <v>1.2510000467300415</v>
      </c>
      <c r="Y80">
        <v>10.199999809265137</v>
      </c>
      <c r="Z80">
        <v>20</v>
      </c>
      <c r="AA80">
        <v>11</v>
      </c>
      <c r="AB80">
        <v>0</v>
      </c>
      <c r="AC80">
        <v>1.190000057220459</v>
      </c>
      <c r="AD80">
        <v>0.9300000071525574</v>
      </c>
      <c r="AE80">
        <v>12.572227478027344</v>
      </c>
      <c r="AF80">
        <v>12.831069946289062</v>
      </c>
      <c r="AG80">
        <v>0</v>
      </c>
      <c r="AH80">
        <v>0</v>
      </c>
      <c r="AI80">
        <v>50.99905776977539</v>
      </c>
      <c r="AJ80">
        <v>0.9399999976158142</v>
      </c>
      <c r="AK80">
        <v>2.1481475830078125</v>
      </c>
      <c r="AM80">
        <v>0</v>
      </c>
      <c r="AN80">
        <v>0</v>
      </c>
      <c r="AO80">
        <v>0</v>
      </c>
      <c r="AP80">
        <v>0</v>
      </c>
      <c r="AQ80">
        <v>44.80185317993164</v>
      </c>
      <c r="AR80">
        <v>12.809778213500977</v>
      </c>
      <c r="AS80">
        <v>20.623506546020508</v>
      </c>
      <c r="AT80">
        <v>0</v>
      </c>
      <c r="AU80">
        <v>23.799999237060547</v>
      </c>
      <c r="AV80">
        <v>10.388050079345703</v>
      </c>
      <c r="AW80">
        <v>13.279999732971191</v>
      </c>
      <c r="AX80">
        <v>0</v>
      </c>
      <c r="AY80">
        <v>0</v>
      </c>
      <c r="AZ80">
        <v>0</v>
      </c>
      <c r="BA80">
        <v>19</v>
      </c>
      <c r="BB80">
        <v>1</v>
      </c>
      <c r="BC80">
        <v>0</v>
      </c>
      <c r="BD80">
        <v>0</v>
      </c>
      <c r="BE80" t="s">
        <v>229</v>
      </c>
      <c r="BF80" t="s">
        <v>229</v>
      </c>
      <c r="BG80" s="99">
        <v>38674</v>
      </c>
      <c r="BH80">
        <v>0.10753612965345383</v>
      </c>
      <c r="BI80">
        <v>17.410404205322266</v>
      </c>
      <c r="BJ80">
        <v>0.3994089365005493</v>
      </c>
      <c r="BK80">
        <v>0.7997150421142578</v>
      </c>
      <c r="BL80">
        <v>2</v>
      </c>
      <c r="BM80" t="b">
        <v>1</v>
      </c>
      <c r="BN80">
        <v>1</v>
      </c>
      <c r="BO80">
        <v>4.7739739418029785</v>
      </c>
      <c r="BP80">
        <v>3.299999952316284</v>
      </c>
      <c r="BQ80">
        <v>32.29999923706055</v>
      </c>
      <c r="BR80">
        <v>37.5</v>
      </c>
      <c r="BS80">
        <v>6.800000190734863</v>
      </c>
      <c r="BT80">
        <v>13.699999809265137</v>
      </c>
      <c r="BU80">
        <v>30.399999618530273</v>
      </c>
      <c r="BV80">
        <v>22</v>
      </c>
      <c r="BW80">
        <v>0</v>
      </c>
      <c r="BX80">
        <v>38.24599838256836</v>
      </c>
      <c r="BY80">
        <v>100</v>
      </c>
      <c r="BZ80">
        <v>88.83185577392578</v>
      </c>
      <c r="CA80">
        <v>4.90167236328125</v>
      </c>
      <c r="CB80">
        <v>12.782366752624512</v>
      </c>
      <c r="CC80" t="s">
        <v>230</v>
      </c>
      <c r="CD80" t="s">
        <v>238</v>
      </c>
      <c r="CE80">
        <v>0</v>
      </c>
      <c r="CG80">
        <v>0.9732803106307983</v>
      </c>
      <c r="CH80">
        <v>0.8906223773956299</v>
      </c>
      <c r="CI80">
        <v>1.1200000047683716</v>
      </c>
      <c r="CJ80" t="b">
        <v>1</v>
      </c>
      <c r="CK80" s="99">
        <v>38868</v>
      </c>
      <c r="CL80" t="s">
        <v>544</v>
      </c>
      <c r="CM80" t="b">
        <v>0</v>
      </c>
      <c r="CN80">
        <v>0</v>
      </c>
      <c r="CQ80" t="b">
        <v>0</v>
      </c>
      <c r="CR80" t="b">
        <v>0</v>
      </c>
      <c r="CS80" t="b">
        <v>1</v>
      </c>
      <c r="CT80">
        <v>0.3279411792755127</v>
      </c>
    </row>
    <row r="81" spans="1:98" ht="12.75">
      <c r="A81">
        <v>596</v>
      </c>
      <c r="B81" t="s">
        <v>383</v>
      </c>
      <c r="C81" t="s">
        <v>381</v>
      </c>
      <c r="D81" t="s">
        <v>308</v>
      </c>
      <c r="E81">
        <v>1</v>
      </c>
      <c r="G81" t="s">
        <v>246</v>
      </c>
      <c r="H81">
        <v>3</v>
      </c>
      <c r="I81">
        <v>2004</v>
      </c>
      <c r="J81">
        <v>9</v>
      </c>
      <c r="K81">
        <v>3</v>
      </c>
      <c r="L81" t="b">
        <v>0</v>
      </c>
      <c r="M81">
        <v>2005</v>
      </c>
      <c r="N81">
        <v>2</v>
      </c>
      <c r="O81" s="99">
        <v>38673</v>
      </c>
      <c r="P81" s="99">
        <v>38674.54524305555</v>
      </c>
      <c r="Q81" s="128">
        <v>73.66000366210938</v>
      </c>
      <c r="R81" s="128">
        <v>8.300000190734863</v>
      </c>
      <c r="S81" s="128">
        <v>0.1599999964237213</v>
      </c>
      <c r="T81" s="128">
        <v>79.66000366210938</v>
      </c>
      <c r="U81" s="128">
        <v>50.93000030517578</v>
      </c>
      <c r="V81" s="128">
        <v>127.7300033569336</v>
      </c>
      <c r="W81">
        <v>14383.80859375</v>
      </c>
      <c r="X81">
        <v>17.006000518798828</v>
      </c>
      <c r="Y81">
        <v>48.099998474121094</v>
      </c>
      <c r="Z81">
        <v>10</v>
      </c>
      <c r="AA81">
        <v>6</v>
      </c>
      <c r="AB81">
        <v>0.7766990065574646</v>
      </c>
      <c r="AC81">
        <v>11.539999961853027</v>
      </c>
      <c r="AD81">
        <v>8.010000228881836</v>
      </c>
      <c r="AE81">
        <v>5.5</v>
      </c>
      <c r="AF81">
        <v>6.400000095367432</v>
      </c>
      <c r="AG81">
        <v>0.2172141969203949</v>
      </c>
      <c r="AH81">
        <v>0.30000001192092896</v>
      </c>
      <c r="AI81">
        <v>32.7803840637207</v>
      </c>
      <c r="AJ81">
        <v>10.369999885559082</v>
      </c>
      <c r="AK81">
        <v>1.6330199241638184</v>
      </c>
      <c r="AM81">
        <v>0</v>
      </c>
      <c r="AN81">
        <v>0</v>
      </c>
      <c r="AO81">
        <v>0</v>
      </c>
      <c r="AP81">
        <v>0</v>
      </c>
      <c r="AQ81">
        <v>16.598413467407227</v>
      </c>
      <c r="AR81">
        <v>10.160428047180176</v>
      </c>
      <c r="AS81">
        <v>20.341472625732422</v>
      </c>
      <c r="AT81">
        <v>2.700000047683716</v>
      </c>
      <c r="AU81">
        <v>115.4000015258789</v>
      </c>
      <c r="AV81">
        <v>9.66433048248291</v>
      </c>
      <c r="AW81">
        <v>26.780000686645508</v>
      </c>
      <c r="AX81">
        <v>0</v>
      </c>
      <c r="AY81">
        <v>0</v>
      </c>
      <c r="AZ81">
        <v>0</v>
      </c>
      <c r="BA81">
        <v>15</v>
      </c>
      <c r="BB81">
        <v>1</v>
      </c>
      <c r="BC81">
        <v>0</v>
      </c>
      <c r="BD81">
        <v>0</v>
      </c>
      <c r="BE81" t="s">
        <v>228</v>
      </c>
      <c r="BF81" t="s">
        <v>228</v>
      </c>
      <c r="BG81" s="99">
        <v>38674</v>
      </c>
      <c r="BH81">
        <v>0.003992629237473011</v>
      </c>
      <c r="BI81">
        <v>1.9332112073898315</v>
      </c>
      <c r="BJ81">
        <v>0.027798904106020927</v>
      </c>
      <c r="BK81">
        <v>0.28564801812171936</v>
      </c>
      <c r="BL81">
        <v>2</v>
      </c>
      <c r="BM81" t="b">
        <v>1</v>
      </c>
      <c r="BN81">
        <v>1</v>
      </c>
      <c r="BO81">
        <v>51.99148178100586</v>
      </c>
      <c r="BP81">
        <v>10.300000190734863</v>
      </c>
      <c r="BQ81">
        <v>66.30000305175781</v>
      </c>
      <c r="BR81">
        <v>10.300000190734863</v>
      </c>
      <c r="BS81">
        <v>4.300000190734863</v>
      </c>
      <c r="BT81">
        <v>4.599999904632568</v>
      </c>
      <c r="BU81">
        <v>9</v>
      </c>
      <c r="BV81">
        <v>6.800000190734863</v>
      </c>
      <c r="BW81">
        <v>2.299999952316284</v>
      </c>
      <c r="BX81">
        <v>32.53200149536133</v>
      </c>
      <c r="BY81">
        <v>122.05882263183594</v>
      </c>
      <c r="BZ81">
        <v>116.28125</v>
      </c>
      <c r="CA81">
        <v>4.9570417404174805</v>
      </c>
      <c r="CB81">
        <v>11.633151054382324</v>
      </c>
      <c r="CC81" t="s">
        <v>230</v>
      </c>
      <c r="CD81" t="s">
        <v>231</v>
      </c>
      <c r="CE81">
        <v>0</v>
      </c>
      <c r="CG81">
        <v>0.994600236415863</v>
      </c>
      <c r="CH81">
        <v>0.9711138010025024</v>
      </c>
      <c r="CI81">
        <v>10.329999923706055</v>
      </c>
      <c r="CJ81" t="b">
        <v>1</v>
      </c>
      <c r="CK81" s="99">
        <v>39024</v>
      </c>
      <c r="CL81" t="s">
        <v>503</v>
      </c>
      <c r="CM81" t="b">
        <v>0</v>
      </c>
      <c r="CN81">
        <v>0</v>
      </c>
      <c r="CQ81" t="b">
        <v>0</v>
      </c>
      <c r="CR81" t="b">
        <v>1</v>
      </c>
      <c r="CS81" t="b">
        <v>0</v>
      </c>
      <c r="CT81">
        <v>0.3099554181098938</v>
      </c>
    </row>
    <row r="82" spans="1:98" ht="12.75">
      <c r="A82">
        <v>600</v>
      </c>
      <c r="B82" t="s">
        <v>391</v>
      </c>
      <c r="C82" t="s">
        <v>374</v>
      </c>
      <c r="D82" t="s">
        <v>308</v>
      </c>
      <c r="E82">
        <v>1</v>
      </c>
      <c r="G82" t="s">
        <v>246</v>
      </c>
      <c r="H82">
        <v>3</v>
      </c>
      <c r="I82">
        <v>2004</v>
      </c>
      <c r="J82">
        <v>9</v>
      </c>
      <c r="K82">
        <v>9</v>
      </c>
      <c r="L82" t="b">
        <v>1</v>
      </c>
      <c r="M82">
        <v>2005</v>
      </c>
      <c r="N82">
        <v>4</v>
      </c>
      <c r="O82" s="99">
        <v>38673</v>
      </c>
      <c r="P82" s="99">
        <v>38674.54524305555</v>
      </c>
      <c r="Q82" s="128">
        <v>68.76000213623047</v>
      </c>
      <c r="R82" s="128">
        <v>7.199999809265137</v>
      </c>
      <c r="S82" s="128">
        <v>0.4000000059604645</v>
      </c>
      <c r="T82" s="128">
        <v>68.76000213623047</v>
      </c>
      <c r="U82" s="128">
        <v>40.676998138427734</v>
      </c>
      <c r="V82" s="128">
        <v>41.67100143432617</v>
      </c>
      <c r="W82">
        <v>1321.93603515625</v>
      </c>
      <c r="X82">
        <v>14.503000259399414</v>
      </c>
      <c r="Y82">
        <v>31.5</v>
      </c>
      <c r="Z82">
        <v>8</v>
      </c>
      <c r="AA82">
        <v>3.5</v>
      </c>
      <c r="AB82">
        <v>0.4784172773361206</v>
      </c>
      <c r="AC82">
        <v>13.8100004196167</v>
      </c>
      <c r="AD82">
        <v>9</v>
      </c>
      <c r="AE82">
        <v>7.773787021636963</v>
      </c>
      <c r="AF82">
        <v>9.5</v>
      </c>
      <c r="AG82">
        <v>0.5817335844039917</v>
      </c>
      <c r="AH82">
        <v>0.4000000059604645</v>
      </c>
      <c r="AI82">
        <v>36.66938018798828</v>
      </c>
      <c r="AJ82">
        <v>11.890000343322754</v>
      </c>
      <c r="AK82">
        <v>1.1202360391616821</v>
      </c>
      <c r="AM82">
        <v>0</v>
      </c>
      <c r="AN82">
        <v>0</v>
      </c>
      <c r="AO82">
        <v>0</v>
      </c>
      <c r="AP82">
        <v>0</v>
      </c>
      <c r="AQ82">
        <v>22.0376033782959</v>
      </c>
      <c r="AR82">
        <v>7.680992126464844</v>
      </c>
      <c r="AS82">
        <v>18.15951156616211</v>
      </c>
      <c r="AT82">
        <v>0</v>
      </c>
      <c r="AU82">
        <v>110.5</v>
      </c>
      <c r="AV82">
        <v>9.952544212341309</v>
      </c>
      <c r="AW82">
        <v>17.132999420166016</v>
      </c>
      <c r="AX82">
        <v>0</v>
      </c>
      <c r="AY82">
        <v>0</v>
      </c>
      <c r="AZ82">
        <v>0</v>
      </c>
      <c r="BA82">
        <v>15</v>
      </c>
      <c r="BB82">
        <v>1</v>
      </c>
      <c r="BC82">
        <v>0</v>
      </c>
      <c r="BD82">
        <v>0</v>
      </c>
      <c r="BE82" t="s">
        <v>228</v>
      </c>
      <c r="BF82" t="s">
        <v>228</v>
      </c>
      <c r="BG82" s="99">
        <v>38674</v>
      </c>
      <c r="BH82">
        <v>0.024255452677607536</v>
      </c>
      <c r="BI82">
        <v>2.309561014175415</v>
      </c>
      <c r="BJ82">
        <v>0.20336872339248657</v>
      </c>
      <c r="BK82">
        <v>0.4067484736442566</v>
      </c>
      <c r="BL82">
        <v>2</v>
      </c>
      <c r="BM82" t="b">
        <v>1</v>
      </c>
      <c r="BN82">
        <v>1</v>
      </c>
      <c r="BO82">
        <v>59.77600860595703</v>
      </c>
      <c r="BP82">
        <v>5.199999809265137</v>
      </c>
      <c r="BQ82">
        <v>37.70000076293945</v>
      </c>
      <c r="BR82">
        <v>9.600000381469727</v>
      </c>
      <c r="BS82">
        <v>3</v>
      </c>
      <c r="BT82">
        <v>3.799999952316284</v>
      </c>
      <c r="BU82">
        <v>7.5</v>
      </c>
      <c r="BV82">
        <v>5.599999904632568</v>
      </c>
      <c r="BW82">
        <v>2.299999952316284</v>
      </c>
      <c r="BX82">
        <v>39.35200119018555</v>
      </c>
      <c r="BY82">
        <v>128.57142639160156</v>
      </c>
      <c r="BZ82">
        <v>119.9632797241211</v>
      </c>
      <c r="CA82">
        <v>2.921269416809082</v>
      </c>
      <c r="CB82">
        <v>12.540780067443848</v>
      </c>
      <c r="CC82" t="s">
        <v>230</v>
      </c>
      <c r="CD82" t="s">
        <v>238</v>
      </c>
      <c r="CE82">
        <v>0</v>
      </c>
      <c r="CG82">
        <v>0.9766883254051208</v>
      </c>
      <c r="CH82">
        <v>0.9443589448928833</v>
      </c>
      <c r="CI82">
        <v>10.859999656677246</v>
      </c>
      <c r="CJ82" t="b">
        <v>1</v>
      </c>
      <c r="CK82" s="99">
        <v>39029</v>
      </c>
      <c r="CL82" t="s">
        <v>503</v>
      </c>
      <c r="CM82" t="b">
        <v>0</v>
      </c>
      <c r="CN82">
        <v>0</v>
      </c>
      <c r="CQ82" t="b">
        <v>0</v>
      </c>
      <c r="CR82" t="b">
        <v>1</v>
      </c>
      <c r="CS82" t="b">
        <v>0</v>
      </c>
      <c r="CT82">
        <v>0.38113924860954285</v>
      </c>
    </row>
    <row r="83" spans="1:98" ht="12.75">
      <c r="A83">
        <v>601</v>
      </c>
      <c r="B83" t="s">
        <v>394</v>
      </c>
      <c r="C83" t="s">
        <v>393</v>
      </c>
      <c r="D83" t="s">
        <v>256</v>
      </c>
      <c r="E83">
        <v>1</v>
      </c>
      <c r="G83" t="s">
        <v>246</v>
      </c>
      <c r="H83">
        <v>3</v>
      </c>
      <c r="I83">
        <v>2005</v>
      </c>
      <c r="J83">
        <v>9</v>
      </c>
      <c r="K83">
        <v>6</v>
      </c>
      <c r="L83" t="b">
        <v>1</v>
      </c>
      <c r="M83">
        <v>2006</v>
      </c>
      <c r="N83">
        <v>1</v>
      </c>
      <c r="O83" s="99">
        <v>38673</v>
      </c>
      <c r="P83" s="99">
        <v>38674.54524305555</v>
      </c>
      <c r="Q83" s="128">
        <v>38.709999084472656</v>
      </c>
      <c r="R83" s="128">
        <v>17.899999618530273</v>
      </c>
      <c r="S83" s="128">
        <v>0</v>
      </c>
      <c r="T83" s="128">
        <v>42.400001525878906</v>
      </c>
      <c r="U83" s="128">
        <v>33.189998626708984</v>
      </c>
      <c r="V83" s="128">
        <v>86.03900146484375</v>
      </c>
      <c r="W83">
        <v>508.64801025390625</v>
      </c>
      <c r="X83">
        <v>3.984999895095825</v>
      </c>
      <c r="Y83">
        <v>27.399999618530273</v>
      </c>
      <c r="Z83">
        <v>18</v>
      </c>
      <c r="AA83">
        <v>12.5</v>
      </c>
      <c r="AB83">
        <v>0</v>
      </c>
      <c r="AC83">
        <v>3.809999942779541</v>
      </c>
      <c r="AD83">
        <v>2.190000057220459</v>
      </c>
      <c r="AE83">
        <v>12</v>
      </c>
      <c r="AF83">
        <v>9</v>
      </c>
      <c r="AG83">
        <v>0</v>
      </c>
      <c r="AH83">
        <v>0</v>
      </c>
      <c r="AI83">
        <v>23.274372100830078</v>
      </c>
      <c r="AJ83">
        <v>3.0299999713897705</v>
      </c>
      <c r="AK83">
        <v>2.642794132232666</v>
      </c>
      <c r="AM83">
        <v>0</v>
      </c>
      <c r="AN83">
        <v>0</v>
      </c>
      <c r="AO83">
        <v>0</v>
      </c>
      <c r="AP83">
        <v>0</v>
      </c>
      <c r="AQ83">
        <v>15.085735321044922</v>
      </c>
      <c r="AR83">
        <v>8.380739212036133</v>
      </c>
      <c r="AS83">
        <v>16.9298152923584</v>
      </c>
      <c r="AT83">
        <v>0</v>
      </c>
      <c r="AU83">
        <v>68.5999984741211</v>
      </c>
      <c r="AV83">
        <v>12.124415397644043</v>
      </c>
      <c r="AW83">
        <v>28.290000915527344</v>
      </c>
      <c r="AX83">
        <v>0</v>
      </c>
      <c r="AY83">
        <v>0</v>
      </c>
      <c r="AZ83">
        <v>0</v>
      </c>
      <c r="BA83">
        <v>13</v>
      </c>
      <c r="BB83">
        <v>1</v>
      </c>
      <c r="BC83">
        <v>0</v>
      </c>
      <c r="BD83">
        <v>0</v>
      </c>
      <c r="BE83" t="s">
        <v>229</v>
      </c>
      <c r="BF83" t="s">
        <v>243</v>
      </c>
      <c r="BG83" s="99">
        <v>38674</v>
      </c>
      <c r="BH83">
        <v>0.018686430528759956</v>
      </c>
      <c r="BI83">
        <v>5.1194539070129395</v>
      </c>
      <c r="BJ83">
        <v>0.08431658148765564</v>
      </c>
      <c r="BK83">
        <v>0.32287487387657166</v>
      </c>
      <c r="BL83">
        <v>2</v>
      </c>
      <c r="BM83" t="b">
        <v>1</v>
      </c>
      <c r="BN83">
        <v>1</v>
      </c>
      <c r="BO83">
        <v>15.368807792663574</v>
      </c>
      <c r="BP83">
        <v>18.799999237060547</v>
      </c>
      <c r="BQ83">
        <v>42.400001525878906</v>
      </c>
      <c r="BR83">
        <v>22</v>
      </c>
      <c r="BS83">
        <v>12.800000190734863</v>
      </c>
      <c r="BT83">
        <v>13.100000381469727</v>
      </c>
      <c r="BU83">
        <v>20.399999618530273</v>
      </c>
      <c r="BV83">
        <v>16.799999237060547</v>
      </c>
      <c r="BW83">
        <v>0</v>
      </c>
      <c r="BX83">
        <v>33.4109992980957</v>
      </c>
      <c r="BY83">
        <v>106.54762268066406</v>
      </c>
      <c r="BZ83">
        <v>95.24497985839844</v>
      </c>
      <c r="CA83">
        <v>8.461182594299316</v>
      </c>
      <c r="CB83">
        <v>15.443038940429688</v>
      </c>
      <c r="CC83" t="s">
        <v>230</v>
      </c>
      <c r="CD83" t="s">
        <v>238</v>
      </c>
      <c r="CE83">
        <v>0</v>
      </c>
      <c r="CG83">
        <v>0.992473840713501</v>
      </c>
      <c r="CH83">
        <v>0.9227352142333984</v>
      </c>
      <c r="CI83">
        <v>2.4000000953674316</v>
      </c>
      <c r="CJ83" t="b">
        <v>1</v>
      </c>
      <c r="CK83" s="99">
        <v>38878</v>
      </c>
      <c r="CL83" t="s">
        <v>544</v>
      </c>
      <c r="CM83" t="b">
        <v>0</v>
      </c>
      <c r="CN83">
        <v>0</v>
      </c>
      <c r="CQ83" t="b">
        <v>0</v>
      </c>
      <c r="CR83" t="b">
        <v>0</v>
      </c>
      <c r="CS83" t="b">
        <v>1</v>
      </c>
      <c r="CT83">
        <v>0.2558252215385437</v>
      </c>
    </row>
    <row r="84" spans="1:98" ht="12.75">
      <c r="A84">
        <v>603</v>
      </c>
      <c r="B84" t="s">
        <v>399</v>
      </c>
      <c r="C84" t="s">
        <v>398</v>
      </c>
      <c r="D84" t="s">
        <v>598</v>
      </c>
      <c r="E84">
        <v>1</v>
      </c>
      <c r="G84" t="s">
        <v>246</v>
      </c>
      <c r="H84">
        <v>3</v>
      </c>
      <c r="I84">
        <v>2004</v>
      </c>
      <c r="J84">
        <v>6</v>
      </c>
      <c r="K84">
        <v>12</v>
      </c>
      <c r="L84" t="b">
        <v>1</v>
      </c>
      <c r="M84">
        <v>2005</v>
      </c>
      <c r="N84">
        <v>3</v>
      </c>
      <c r="O84" s="99">
        <v>38673</v>
      </c>
      <c r="P84" s="99">
        <v>38674.54525462963</v>
      </c>
      <c r="Q84" s="128">
        <v>34.63999938964844</v>
      </c>
      <c r="R84" s="128">
        <v>20.600000381469727</v>
      </c>
      <c r="S84" s="128">
        <v>0</v>
      </c>
      <c r="T84" s="128">
        <v>38.349998474121094</v>
      </c>
      <c r="U84" s="128">
        <v>30.5</v>
      </c>
      <c r="V84" s="128">
        <v>46.31800079345703</v>
      </c>
      <c r="W84">
        <v>585.9229736328125</v>
      </c>
      <c r="X84">
        <v>3.1519999504089355</v>
      </c>
      <c r="Y84">
        <v>21.799999237060547</v>
      </c>
      <c r="Z84">
        <v>21</v>
      </c>
      <c r="AA84">
        <v>13</v>
      </c>
      <c r="AB84">
        <v>0</v>
      </c>
      <c r="AC84">
        <v>2.7699999809265137</v>
      </c>
      <c r="AD84">
        <v>1.6799999475479126</v>
      </c>
      <c r="AE84">
        <v>10.5</v>
      </c>
      <c r="AF84">
        <v>10.5</v>
      </c>
      <c r="AG84">
        <v>0</v>
      </c>
      <c r="AH84">
        <v>0</v>
      </c>
      <c r="AI84">
        <v>118.65447235107422</v>
      </c>
      <c r="AJ84">
        <v>2.2699999809265137</v>
      </c>
      <c r="AK84">
        <v>1.8348910808563232</v>
      </c>
      <c r="AM84">
        <v>0</v>
      </c>
      <c r="AN84">
        <v>0</v>
      </c>
      <c r="AO84">
        <v>0</v>
      </c>
      <c r="AP84">
        <v>0</v>
      </c>
      <c r="AQ84">
        <v>59.416751861572266</v>
      </c>
      <c r="AR84">
        <v>18.688129425048828</v>
      </c>
      <c r="AS84">
        <v>10.494664192199707</v>
      </c>
      <c r="AT84">
        <v>0</v>
      </c>
      <c r="AU84">
        <v>58.20000076293945</v>
      </c>
      <c r="AV84">
        <v>10.935111045837402</v>
      </c>
      <c r="AW84">
        <v>20.5</v>
      </c>
      <c r="AX84">
        <v>0</v>
      </c>
      <c r="AY84">
        <v>0</v>
      </c>
      <c r="AZ84">
        <v>0</v>
      </c>
      <c r="BA84">
        <v>15</v>
      </c>
      <c r="BB84">
        <v>1</v>
      </c>
      <c r="BC84">
        <v>0</v>
      </c>
      <c r="BD84">
        <v>0</v>
      </c>
      <c r="BE84" t="s">
        <v>228</v>
      </c>
      <c r="BF84" t="s">
        <v>243</v>
      </c>
      <c r="BG84" s="99">
        <v>38674</v>
      </c>
      <c r="BH84">
        <v>0.15010830760002136</v>
      </c>
      <c r="BI84">
        <v>14.180885314941406</v>
      </c>
      <c r="BJ84">
        <v>0.3587946593761444</v>
      </c>
      <c r="BK84">
        <v>0.742729663848877</v>
      </c>
      <c r="BL84">
        <v>2</v>
      </c>
      <c r="BM84" t="b">
        <v>1</v>
      </c>
      <c r="BN84">
        <v>1</v>
      </c>
      <c r="BO84">
        <v>11.446859359741211</v>
      </c>
      <c r="BP84">
        <v>6.199999809265137</v>
      </c>
      <c r="BQ84">
        <v>35.79999923706055</v>
      </c>
      <c r="BR84">
        <v>30.100000381469727</v>
      </c>
      <c r="BS84">
        <v>7.900000095367432</v>
      </c>
      <c r="BT84">
        <v>13.600000381469727</v>
      </c>
      <c r="BU84">
        <v>24.399999618530273</v>
      </c>
      <c r="BV84">
        <v>19</v>
      </c>
      <c r="BW84">
        <v>0</v>
      </c>
      <c r="BX84">
        <v>37.25699996948242</v>
      </c>
      <c r="BY84">
        <v>108.42105102539062</v>
      </c>
      <c r="BZ84">
        <v>98.20932006835938</v>
      </c>
      <c r="CA84">
        <v>6.333513259887695</v>
      </c>
      <c r="CB84">
        <v>13.602770805358887</v>
      </c>
      <c r="CC84" t="s">
        <v>230</v>
      </c>
      <c r="CE84">
        <v>0</v>
      </c>
      <c r="CG84">
        <v>0.8981768488883972</v>
      </c>
      <c r="CH84">
        <v>0.6043698191642761</v>
      </c>
      <c r="CI84">
        <v>1.8700000047683716</v>
      </c>
      <c r="CJ84" t="b">
        <v>1</v>
      </c>
      <c r="CK84" s="99">
        <v>39024</v>
      </c>
      <c r="CL84" t="s">
        <v>503</v>
      </c>
      <c r="CM84" t="b">
        <v>0</v>
      </c>
      <c r="CN84">
        <v>0</v>
      </c>
      <c r="CQ84" t="b">
        <v>0</v>
      </c>
      <c r="CR84" t="b">
        <v>0</v>
      </c>
      <c r="CS84" t="b">
        <v>1</v>
      </c>
      <c r="CT84">
        <v>0.3381868302822113</v>
      </c>
    </row>
    <row r="85" spans="1:98" ht="12.75">
      <c r="A85">
        <v>605</v>
      </c>
      <c r="B85" t="s">
        <v>397</v>
      </c>
      <c r="C85" t="s">
        <v>395</v>
      </c>
      <c r="D85" t="s">
        <v>245</v>
      </c>
      <c r="E85">
        <v>1</v>
      </c>
      <c r="G85" t="s">
        <v>246</v>
      </c>
      <c r="H85">
        <v>3</v>
      </c>
      <c r="I85">
        <v>2004</v>
      </c>
      <c r="J85">
        <v>9</v>
      </c>
      <c r="K85">
        <v>12</v>
      </c>
      <c r="L85" t="b">
        <v>1</v>
      </c>
      <c r="M85">
        <v>2005</v>
      </c>
      <c r="N85">
        <v>3</v>
      </c>
      <c r="O85" s="99">
        <v>38673</v>
      </c>
      <c r="P85" s="99">
        <v>38674.54524305555</v>
      </c>
      <c r="Q85" s="128">
        <v>49.37699890136719</v>
      </c>
      <c r="R85" s="128">
        <v>18.5</v>
      </c>
      <c r="S85" s="128">
        <v>0.36000001430511475</v>
      </c>
      <c r="T85" s="128">
        <v>54.79999923706055</v>
      </c>
      <c r="U85" s="128">
        <v>44.314998626708984</v>
      </c>
      <c r="V85" s="128">
        <v>201.80099487304688</v>
      </c>
      <c r="W85">
        <v>854.2990112304688</v>
      </c>
      <c r="X85">
        <v>4.486000061035156</v>
      </c>
      <c r="Y85">
        <v>34.70000076293945</v>
      </c>
      <c r="Z85">
        <v>20</v>
      </c>
      <c r="AA85">
        <v>13</v>
      </c>
      <c r="AB85">
        <v>0.835654616355896</v>
      </c>
      <c r="AC85">
        <v>4.130000114440918</v>
      </c>
      <c r="AD85">
        <v>2.6700000762939453</v>
      </c>
      <c r="AE85">
        <v>9.100000381469727</v>
      </c>
      <c r="AF85">
        <v>6.5</v>
      </c>
      <c r="AG85">
        <v>0.7290844321250916</v>
      </c>
      <c r="AH85">
        <v>0.8999999761581421</v>
      </c>
      <c r="AI85">
        <v>172.3079833984375</v>
      </c>
      <c r="AJ85">
        <v>3.4700000286102295</v>
      </c>
      <c r="AK85">
        <v>2.2636098861694336</v>
      </c>
      <c r="AM85">
        <v>0</v>
      </c>
      <c r="AN85">
        <v>0</v>
      </c>
      <c r="AO85">
        <v>0</v>
      </c>
      <c r="AP85">
        <v>0</v>
      </c>
      <c r="AQ85">
        <v>17.03832244873047</v>
      </c>
      <c r="AR85">
        <v>12.476262092590332</v>
      </c>
      <c r="AS85">
        <v>16.03668785095215</v>
      </c>
      <c r="AT85">
        <v>0</v>
      </c>
      <c r="AU85">
        <v>82.5999984741211</v>
      </c>
      <c r="AV85">
        <v>10.838610649108887</v>
      </c>
      <c r="AW85">
        <v>23.68000030517578</v>
      </c>
      <c r="AX85">
        <v>0</v>
      </c>
      <c r="AY85">
        <v>0</v>
      </c>
      <c r="AZ85">
        <v>0</v>
      </c>
      <c r="BA85">
        <v>14</v>
      </c>
      <c r="BB85">
        <v>1</v>
      </c>
      <c r="BC85">
        <v>0</v>
      </c>
      <c r="BD85">
        <v>0</v>
      </c>
      <c r="BE85" t="s">
        <v>228</v>
      </c>
      <c r="BF85" t="s">
        <v>228</v>
      </c>
      <c r="BG85" s="99">
        <v>38674</v>
      </c>
      <c r="BH85">
        <v>0.01286501158028841</v>
      </c>
      <c r="BI85">
        <v>5.219150543212891</v>
      </c>
      <c r="BJ85">
        <v>0.04218035936355591</v>
      </c>
      <c r="BK85">
        <v>0.3073838949203491</v>
      </c>
      <c r="BL85">
        <v>2</v>
      </c>
      <c r="BM85" t="b">
        <v>1</v>
      </c>
      <c r="BN85">
        <v>1</v>
      </c>
      <c r="BO85">
        <v>17.468048095703125</v>
      </c>
      <c r="BP85">
        <v>7.300000190734863</v>
      </c>
      <c r="BQ85">
        <v>48.400001525878906</v>
      </c>
      <c r="BR85">
        <v>38.29999923706055</v>
      </c>
      <c r="BS85">
        <v>11.5</v>
      </c>
      <c r="BT85">
        <v>14.699999809265137</v>
      </c>
      <c r="BU85">
        <v>26.799999237060547</v>
      </c>
      <c r="BV85">
        <v>20.700000762939453</v>
      </c>
      <c r="BW85">
        <v>12.600000381469727</v>
      </c>
      <c r="BX85">
        <v>42.33700180053711</v>
      </c>
      <c r="BY85">
        <v>89.37197875976562</v>
      </c>
      <c r="BZ85">
        <v>81.88763427734375</v>
      </c>
      <c r="CA85">
        <v>6.655158519744873</v>
      </c>
      <c r="CB85">
        <v>14.35687255859375</v>
      </c>
      <c r="CC85" t="s">
        <v>230</v>
      </c>
      <c r="CD85" t="s">
        <v>303</v>
      </c>
      <c r="CE85">
        <v>0</v>
      </c>
      <c r="CG85">
        <v>0.8868682384490967</v>
      </c>
      <c r="CH85">
        <v>0.8241724967956543</v>
      </c>
      <c r="CI85">
        <v>2.9200000762939453</v>
      </c>
      <c r="CJ85" t="b">
        <v>1</v>
      </c>
      <c r="CK85" s="99">
        <v>38895</v>
      </c>
      <c r="CL85" t="s">
        <v>544</v>
      </c>
      <c r="CM85" t="b">
        <v>0</v>
      </c>
      <c r="CN85">
        <v>0</v>
      </c>
      <c r="CQ85" t="b">
        <v>0</v>
      </c>
      <c r="CR85" t="b">
        <v>0</v>
      </c>
      <c r="CS85" t="b">
        <v>1</v>
      </c>
      <c r="CT85">
        <v>0.30375781655311584</v>
      </c>
    </row>
    <row r="86" spans="1:98" ht="12.75">
      <c r="A86">
        <v>612</v>
      </c>
      <c r="B86" t="s">
        <v>406</v>
      </c>
      <c r="C86" t="s">
        <v>404</v>
      </c>
      <c r="D86" t="s">
        <v>578</v>
      </c>
      <c r="E86">
        <v>2</v>
      </c>
      <c r="G86" t="s">
        <v>246</v>
      </c>
      <c r="H86">
        <v>3</v>
      </c>
      <c r="I86">
        <v>2005</v>
      </c>
      <c r="J86">
        <v>7</v>
      </c>
      <c r="K86">
        <v>6</v>
      </c>
      <c r="L86" t="b">
        <v>1</v>
      </c>
      <c r="M86">
        <v>2006</v>
      </c>
      <c r="N86">
        <v>1</v>
      </c>
      <c r="O86" s="99">
        <v>38673</v>
      </c>
      <c r="P86" s="99">
        <v>38674.54524305555</v>
      </c>
      <c r="Q86" s="128">
        <v>12.380000114440918</v>
      </c>
      <c r="R86" s="128">
        <v>18.799999237060547</v>
      </c>
      <c r="S86" s="128">
        <v>0</v>
      </c>
      <c r="T86" s="128">
        <v>20.25</v>
      </c>
      <c r="U86" s="128">
        <v>11.899999618530273</v>
      </c>
      <c r="V86" s="128">
        <v>91.2020034790039</v>
      </c>
      <c r="W86">
        <v>0</v>
      </c>
      <c r="X86">
        <v>1.0980000495910645</v>
      </c>
      <c r="Y86">
        <v>8.899999618530273</v>
      </c>
      <c r="Z86">
        <v>18</v>
      </c>
      <c r="AA86">
        <v>12</v>
      </c>
      <c r="AB86">
        <v>0</v>
      </c>
      <c r="AC86">
        <v>1.059999942779541</v>
      </c>
      <c r="AD86">
        <v>0.7400000095367432</v>
      </c>
      <c r="AE86">
        <v>10</v>
      </c>
      <c r="AF86">
        <v>12</v>
      </c>
      <c r="AG86">
        <v>0</v>
      </c>
      <c r="AH86">
        <v>0</v>
      </c>
      <c r="AI86">
        <v>107.45567321777344</v>
      </c>
      <c r="AJ86">
        <v>0.8799999952316284</v>
      </c>
      <c r="AK86">
        <v>1.9310343265533447</v>
      </c>
      <c r="AM86">
        <v>0</v>
      </c>
      <c r="AN86">
        <v>0</v>
      </c>
      <c r="AO86">
        <v>0</v>
      </c>
      <c r="AP86">
        <v>0</v>
      </c>
      <c r="AQ86">
        <v>38.548545837402344</v>
      </c>
      <c r="AR86">
        <v>17.323749542236328</v>
      </c>
      <c r="AS86">
        <v>22.903438568115234</v>
      </c>
      <c r="AT86">
        <v>0</v>
      </c>
      <c r="AU86">
        <v>19.100000381469727</v>
      </c>
      <c r="AV86">
        <v>9.059260368347168</v>
      </c>
      <c r="AW86">
        <v>9.989999771118164</v>
      </c>
      <c r="AX86">
        <v>0</v>
      </c>
      <c r="AY86">
        <v>0</v>
      </c>
      <c r="AZ86">
        <v>0</v>
      </c>
      <c r="BA86">
        <v>17.5</v>
      </c>
      <c r="BB86">
        <v>1</v>
      </c>
      <c r="BC86">
        <v>0</v>
      </c>
      <c r="BD86">
        <v>0</v>
      </c>
      <c r="BE86" t="s">
        <v>229</v>
      </c>
      <c r="BF86" t="s">
        <v>229</v>
      </c>
      <c r="BG86" s="99">
        <v>38674</v>
      </c>
      <c r="BH86">
        <v>0.10381191968917847</v>
      </c>
      <c r="BI86">
        <v>23.714881896972656</v>
      </c>
      <c r="BJ86">
        <v>0.32797330617904663</v>
      </c>
      <c r="BK86">
        <v>1.016597032546997</v>
      </c>
      <c r="BL86">
        <v>2</v>
      </c>
      <c r="BM86" t="b">
        <v>1</v>
      </c>
      <c r="BN86">
        <v>1</v>
      </c>
      <c r="BO86">
        <v>4.432302951812744</v>
      </c>
      <c r="BP86">
        <v>2.9000000953674316</v>
      </c>
      <c r="BQ86">
        <v>36.20000076293945</v>
      </c>
      <c r="BR86">
        <v>40.5</v>
      </c>
      <c r="BS86">
        <v>9.800000190734863</v>
      </c>
      <c r="BT86">
        <v>15.300000190734863</v>
      </c>
      <c r="BU86">
        <v>37.29999923706055</v>
      </c>
      <c r="BV86">
        <v>26.299999237060547</v>
      </c>
      <c r="BW86">
        <v>0</v>
      </c>
      <c r="BX86">
        <v>39.80699920654297</v>
      </c>
      <c r="BY86">
        <v>71.4828872680664</v>
      </c>
      <c r="BZ86">
        <v>64.8377914428711</v>
      </c>
      <c r="CA86">
        <v>5.132089138031006</v>
      </c>
      <c r="CB86">
        <v>10.856219291687012</v>
      </c>
      <c r="CC86" t="s">
        <v>230</v>
      </c>
      <c r="CD86" t="s">
        <v>252</v>
      </c>
      <c r="CE86">
        <v>0</v>
      </c>
      <c r="CG86">
        <v>0.991462767124176</v>
      </c>
      <c r="CH86">
        <v>0.7895826697349548</v>
      </c>
      <c r="CI86">
        <v>0.5600000023841858</v>
      </c>
      <c r="CJ86" t="b">
        <v>1</v>
      </c>
      <c r="CK86" s="99">
        <v>39041</v>
      </c>
      <c r="CL86" t="s">
        <v>503</v>
      </c>
      <c r="CM86" t="b">
        <v>0</v>
      </c>
      <c r="CN86">
        <v>0</v>
      </c>
      <c r="CQ86" t="b">
        <v>0</v>
      </c>
      <c r="CR86" t="b">
        <v>1</v>
      </c>
      <c r="CS86" t="b">
        <v>1</v>
      </c>
      <c r="CT86">
        <v>0.37352943420410156</v>
      </c>
    </row>
    <row r="87" spans="1:98" ht="12.75">
      <c r="A87">
        <v>614</v>
      </c>
      <c r="B87" t="s">
        <v>409</v>
      </c>
      <c r="C87" t="s">
        <v>408</v>
      </c>
      <c r="D87" t="s">
        <v>245</v>
      </c>
      <c r="E87">
        <v>2</v>
      </c>
      <c r="G87" t="s">
        <v>246</v>
      </c>
      <c r="H87">
        <v>3</v>
      </c>
      <c r="I87">
        <v>2004</v>
      </c>
      <c r="J87">
        <v>8</v>
      </c>
      <c r="K87">
        <v>12</v>
      </c>
      <c r="L87" t="b">
        <v>1</v>
      </c>
      <c r="M87">
        <v>2005</v>
      </c>
      <c r="N87">
        <v>3</v>
      </c>
      <c r="O87" s="99">
        <v>38673</v>
      </c>
      <c r="P87" s="99">
        <v>38674.54525462963</v>
      </c>
      <c r="Q87" s="128">
        <v>60.65999984741211</v>
      </c>
      <c r="R87" s="128">
        <v>29.299999237060547</v>
      </c>
      <c r="S87" s="128">
        <v>0.20000000298023224</v>
      </c>
      <c r="T87" s="128">
        <v>67.33000183105469</v>
      </c>
      <c r="U87" s="128">
        <v>38.380001068115234</v>
      </c>
      <c r="V87" s="128">
        <v>57.612998962402344</v>
      </c>
      <c r="W87">
        <v>0</v>
      </c>
      <c r="X87">
        <v>4.65500020980835</v>
      </c>
      <c r="Y87">
        <v>25.899999618530273</v>
      </c>
      <c r="Z87">
        <v>25</v>
      </c>
      <c r="AA87">
        <v>14</v>
      </c>
      <c r="AB87">
        <v>0</v>
      </c>
      <c r="AC87">
        <v>3.3299999237060547</v>
      </c>
      <c r="AD87">
        <v>1.850000023841858</v>
      </c>
      <c r="AE87">
        <v>10</v>
      </c>
      <c r="AF87">
        <v>9</v>
      </c>
      <c r="AG87">
        <v>0.3297065496444702</v>
      </c>
      <c r="AH87">
        <v>0</v>
      </c>
      <c r="AI87">
        <v>54.98820877075195</v>
      </c>
      <c r="AJ87">
        <v>2.759999990463257</v>
      </c>
      <c r="AK87">
        <v>0.6484463810920715</v>
      </c>
      <c r="AM87">
        <v>0</v>
      </c>
      <c r="AN87">
        <v>0</v>
      </c>
      <c r="AO87">
        <v>0</v>
      </c>
      <c r="AP87">
        <v>0</v>
      </c>
      <c r="AQ87">
        <v>30.265317916870117</v>
      </c>
      <c r="AR87">
        <v>14.744382858276367</v>
      </c>
      <c r="AS87">
        <v>12.781496047973633</v>
      </c>
      <c r="AT87">
        <v>0</v>
      </c>
      <c r="AU87">
        <v>83.19999694824219</v>
      </c>
      <c r="AV87">
        <v>6.523195266723633</v>
      </c>
      <c r="AW87">
        <v>21.760000228881836</v>
      </c>
      <c r="AX87">
        <v>0</v>
      </c>
      <c r="AY87">
        <v>0</v>
      </c>
      <c r="AZ87">
        <v>0</v>
      </c>
      <c r="BA87">
        <v>20</v>
      </c>
      <c r="BB87">
        <v>1</v>
      </c>
      <c r="BC87">
        <v>0</v>
      </c>
      <c r="BD87">
        <v>0</v>
      </c>
      <c r="BE87" t="s">
        <v>228</v>
      </c>
      <c r="BF87" t="s">
        <v>228</v>
      </c>
      <c r="BG87" s="99">
        <v>38674</v>
      </c>
      <c r="BH87">
        <v>0.11018020659685135</v>
      </c>
      <c r="BI87">
        <v>15.178937911987305</v>
      </c>
      <c r="BJ87">
        <v>0.386286199092865</v>
      </c>
      <c r="BK87">
        <v>0.7579367160797119</v>
      </c>
      <c r="BL87">
        <v>2</v>
      </c>
      <c r="BM87" t="b">
        <v>1</v>
      </c>
      <c r="BN87">
        <v>1</v>
      </c>
      <c r="BO87">
        <v>13.901313781738281</v>
      </c>
      <c r="BP87">
        <v>5.400000095367432</v>
      </c>
      <c r="BQ87">
        <v>44.099998474121094</v>
      </c>
      <c r="BR87">
        <v>49</v>
      </c>
      <c r="BS87">
        <v>8.5</v>
      </c>
      <c r="BT87">
        <v>18</v>
      </c>
      <c r="BU87">
        <v>39.900001525878906</v>
      </c>
      <c r="BV87">
        <v>29</v>
      </c>
      <c r="BW87">
        <v>0</v>
      </c>
      <c r="BX87">
        <v>36.44300079345703</v>
      </c>
      <c r="BY87">
        <v>101.03447723388672</v>
      </c>
      <c r="BZ87">
        <v>91.8631591796875</v>
      </c>
      <c r="CA87">
        <v>1.3713628053665161</v>
      </c>
      <c r="CB87">
        <v>7.431585788726807</v>
      </c>
      <c r="CC87" t="s">
        <v>230</v>
      </c>
      <c r="CD87" t="s">
        <v>252</v>
      </c>
      <c r="CE87">
        <v>0</v>
      </c>
      <c r="CG87">
        <v>0.8206564784049988</v>
      </c>
      <c r="CH87">
        <v>0.3961953818798065</v>
      </c>
      <c r="CI87">
        <v>2.4200000762939453</v>
      </c>
      <c r="CJ87" t="b">
        <v>1</v>
      </c>
      <c r="CK87" s="99">
        <v>38972</v>
      </c>
      <c r="CL87" t="s">
        <v>544</v>
      </c>
      <c r="CM87" t="b">
        <v>0</v>
      </c>
      <c r="CN87">
        <v>0</v>
      </c>
      <c r="CQ87" t="b">
        <v>0</v>
      </c>
      <c r="CR87" t="b">
        <v>1</v>
      </c>
      <c r="CS87" t="b">
        <v>0</v>
      </c>
      <c r="CT87">
        <v>0.5815009474754333</v>
      </c>
    </row>
    <row r="88" spans="1:98" ht="12.75">
      <c r="A88">
        <v>619</v>
      </c>
      <c r="B88" t="s">
        <v>412</v>
      </c>
      <c r="C88" t="s">
        <v>411</v>
      </c>
      <c r="D88" t="s">
        <v>413</v>
      </c>
      <c r="E88">
        <v>2</v>
      </c>
      <c r="G88" t="s">
        <v>246</v>
      </c>
      <c r="H88">
        <v>3</v>
      </c>
      <c r="I88">
        <v>2004</v>
      </c>
      <c r="J88">
        <v>6</v>
      </c>
      <c r="K88">
        <v>12</v>
      </c>
      <c r="L88" t="b">
        <v>1</v>
      </c>
      <c r="M88">
        <v>2005</v>
      </c>
      <c r="N88">
        <v>3</v>
      </c>
      <c r="O88" s="99">
        <v>38673</v>
      </c>
      <c r="P88" s="99">
        <v>38674.54524305555</v>
      </c>
      <c r="Q88" s="128">
        <v>44.68000030517578</v>
      </c>
      <c r="R88" s="128">
        <v>61.20000076293945</v>
      </c>
      <c r="S88" s="128">
        <v>0</v>
      </c>
      <c r="T88" s="128">
        <v>59.209999084472656</v>
      </c>
      <c r="U88" s="128">
        <v>30.780000686645508</v>
      </c>
      <c r="V88" s="128">
        <v>1338.6080322265625</v>
      </c>
      <c r="W88">
        <v>0</v>
      </c>
      <c r="X88">
        <v>2.2149999141693115</v>
      </c>
      <c r="Y88">
        <v>13.800000190734863</v>
      </c>
      <c r="Z88">
        <v>30</v>
      </c>
      <c r="AA88">
        <v>20</v>
      </c>
      <c r="AB88">
        <v>0</v>
      </c>
      <c r="AC88">
        <v>2.059999942779541</v>
      </c>
      <c r="AD88">
        <v>0.6899999976158142</v>
      </c>
      <c r="AE88">
        <v>23</v>
      </c>
      <c r="AF88">
        <v>20</v>
      </c>
      <c r="AG88">
        <v>0</v>
      </c>
      <c r="AH88">
        <v>0</v>
      </c>
      <c r="AI88">
        <v>143.04339599609375</v>
      </c>
      <c r="AJ88">
        <v>1.3600000143051147</v>
      </c>
      <c r="AK88">
        <v>0.554404079914093</v>
      </c>
      <c r="AM88">
        <v>0</v>
      </c>
      <c r="AN88">
        <v>0</v>
      </c>
      <c r="AO88">
        <v>0</v>
      </c>
      <c r="AP88">
        <v>0</v>
      </c>
      <c r="AQ88">
        <v>180.17823791503906</v>
      </c>
      <c r="AR88">
        <v>27.721567153930664</v>
      </c>
      <c r="AS88">
        <v>7.797825813293457</v>
      </c>
      <c r="AT88">
        <v>0</v>
      </c>
      <c r="AU88">
        <v>61.79999923706055</v>
      </c>
      <c r="AV88">
        <v>6.7026143074035645</v>
      </c>
      <c r="AW88">
        <v>16.878000259399414</v>
      </c>
      <c r="AX88">
        <v>0</v>
      </c>
      <c r="AY88">
        <v>0</v>
      </c>
      <c r="AZ88">
        <v>0</v>
      </c>
      <c r="BA88">
        <v>27.5</v>
      </c>
      <c r="BB88">
        <v>1</v>
      </c>
      <c r="BC88">
        <v>0</v>
      </c>
      <c r="BD88">
        <v>0</v>
      </c>
      <c r="BE88" t="s">
        <v>228</v>
      </c>
      <c r="BF88" t="s">
        <v>228</v>
      </c>
      <c r="BG88" s="99">
        <v>38674</v>
      </c>
      <c r="BH88">
        <v>0.01863287016749382</v>
      </c>
      <c r="BI88">
        <v>15.339081764221191</v>
      </c>
      <c r="BJ88">
        <v>0.030498439446091652</v>
      </c>
      <c r="BK88">
        <v>0.18356898427009583</v>
      </c>
      <c r="BL88">
        <v>2</v>
      </c>
      <c r="BM88" t="b">
        <v>1</v>
      </c>
      <c r="BN88">
        <v>1</v>
      </c>
      <c r="BO88">
        <v>7.086795806884766</v>
      </c>
      <c r="BP88">
        <v>6.699999809265137</v>
      </c>
      <c r="BQ88">
        <v>59.20000076293945</v>
      </c>
      <c r="BR88">
        <v>103.9000015258789</v>
      </c>
      <c r="BS88">
        <v>47.599998474121094</v>
      </c>
      <c r="BT88">
        <v>53.79999923706055</v>
      </c>
      <c r="BU88">
        <v>93.5999984741211</v>
      </c>
      <c r="BV88">
        <v>73.69999694824219</v>
      </c>
      <c r="BW88">
        <v>0</v>
      </c>
      <c r="BX88">
        <v>37.2869987487793</v>
      </c>
      <c r="BY88">
        <v>83.03935241699219</v>
      </c>
      <c r="BZ88">
        <v>67.51771545410156</v>
      </c>
      <c r="CA88">
        <v>2.8818602561950684</v>
      </c>
      <c r="CB88">
        <v>7.663384914398193</v>
      </c>
      <c r="CC88" t="s">
        <v>230</v>
      </c>
      <c r="CE88">
        <v>0</v>
      </c>
      <c r="CG88">
        <v>0.8747465014457703</v>
      </c>
      <c r="CH88">
        <v>0.9735097289085388</v>
      </c>
      <c r="CI88">
        <v>0.9599999785423279</v>
      </c>
      <c r="CJ88" t="b">
        <v>1</v>
      </c>
      <c r="CK88" s="99">
        <v>38927</v>
      </c>
      <c r="CL88" t="s">
        <v>544</v>
      </c>
      <c r="CM88" t="b">
        <v>0</v>
      </c>
      <c r="CN88">
        <v>0</v>
      </c>
      <c r="CQ88" t="b">
        <v>0</v>
      </c>
      <c r="CR88" t="b">
        <v>1</v>
      </c>
      <c r="CS88" t="b">
        <v>0</v>
      </c>
      <c r="CT88">
        <v>0.6147916913032532</v>
      </c>
    </row>
    <row r="89" spans="1:98" ht="12.75">
      <c r="A89">
        <v>622</v>
      </c>
      <c r="B89" t="s">
        <v>416</v>
      </c>
      <c r="C89" t="s">
        <v>415</v>
      </c>
      <c r="D89" t="s">
        <v>254</v>
      </c>
      <c r="E89">
        <v>1</v>
      </c>
      <c r="G89" t="s">
        <v>246</v>
      </c>
      <c r="H89">
        <v>3</v>
      </c>
      <c r="I89">
        <v>2004</v>
      </c>
      <c r="J89">
        <v>9</v>
      </c>
      <c r="K89">
        <v>12</v>
      </c>
      <c r="L89" t="b">
        <v>1</v>
      </c>
      <c r="M89">
        <v>2005</v>
      </c>
      <c r="N89">
        <v>3</v>
      </c>
      <c r="O89" s="99">
        <v>38673</v>
      </c>
      <c r="P89" s="99">
        <v>38674.54524305555</v>
      </c>
      <c r="Q89" s="128">
        <v>34.709999084472656</v>
      </c>
      <c r="R89" s="128">
        <v>9.399999618530273</v>
      </c>
      <c r="S89" s="128">
        <v>0.6000000238418579</v>
      </c>
      <c r="T89" s="128">
        <v>40.310001373291016</v>
      </c>
      <c r="U89" s="128">
        <v>29.34000015258789</v>
      </c>
      <c r="V89" s="128">
        <v>597.1810302734375</v>
      </c>
      <c r="W89">
        <v>109344.8984375</v>
      </c>
      <c r="X89">
        <v>6.52400016784668</v>
      </c>
      <c r="Y89">
        <v>21.799999237060547</v>
      </c>
      <c r="Z89">
        <v>11</v>
      </c>
      <c r="AA89">
        <v>6.300000190734863</v>
      </c>
      <c r="AB89">
        <v>1.7857143878936768</v>
      </c>
      <c r="AC89">
        <v>4.96999979019165</v>
      </c>
      <c r="AD89">
        <v>3.4700000286102295</v>
      </c>
      <c r="AE89">
        <v>6.137711524963379</v>
      </c>
      <c r="AF89">
        <v>3.6194119453430176</v>
      </c>
      <c r="AG89">
        <v>1.7286086082458496</v>
      </c>
      <c r="AH89">
        <v>1.100000023841858</v>
      </c>
      <c r="AI89">
        <v>24.52306365966797</v>
      </c>
      <c r="AJ89">
        <v>4.409999847412109</v>
      </c>
      <c r="AK89">
        <v>1.5484122037887573</v>
      </c>
      <c r="AM89">
        <v>0</v>
      </c>
      <c r="AN89">
        <v>0</v>
      </c>
      <c r="AO89">
        <v>0</v>
      </c>
      <c r="AP89">
        <v>0</v>
      </c>
      <c r="AQ89">
        <v>28.541210174560547</v>
      </c>
      <c r="AR89">
        <v>34.6435661315918</v>
      </c>
      <c r="AS89">
        <v>17.38534927368164</v>
      </c>
      <c r="AT89">
        <v>9</v>
      </c>
      <c r="AU89">
        <v>54.70000076293945</v>
      </c>
      <c r="AV89">
        <v>10.341487884521484</v>
      </c>
      <c r="AW89">
        <v>12.623000144958496</v>
      </c>
      <c r="AX89">
        <v>0</v>
      </c>
      <c r="AY89">
        <v>0</v>
      </c>
      <c r="AZ89">
        <v>0</v>
      </c>
      <c r="BA89">
        <v>12</v>
      </c>
      <c r="BB89">
        <v>1</v>
      </c>
      <c r="BC89">
        <v>0</v>
      </c>
      <c r="BD89">
        <v>0</v>
      </c>
      <c r="BE89" t="s">
        <v>228</v>
      </c>
      <c r="BF89" t="s">
        <v>228</v>
      </c>
      <c r="BG89" s="99">
        <v>38674</v>
      </c>
      <c r="BH89">
        <v>0.005492142401635647</v>
      </c>
      <c r="BI89">
        <v>2.98767352104187</v>
      </c>
      <c r="BJ89">
        <v>0.010948099195957184</v>
      </c>
      <c r="BK89">
        <v>0.34212467074394226</v>
      </c>
      <c r="BL89">
        <v>2</v>
      </c>
      <c r="BM89" t="b">
        <v>1</v>
      </c>
      <c r="BN89">
        <v>1</v>
      </c>
      <c r="BO89">
        <v>22.138357162475586</v>
      </c>
      <c r="BP89">
        <v>5.599999904632568</v>
      </c>
      <c r="BQ89">
        <v>39.900001525878906</v>
      </c>
      <c r="BR89">
        <v>16.600000381469727</v>
      </c>
      <c r="BS89">
        <v>3</v>
      </c>
      <c r="BT89">
        <v>6.400000095367432</v>
      </c>
      <c r="BU89">
        <v>11.199999809265137</v>
      </c>
      <c r="BV89">
        <v>8.800000190734863</v>
      </c>
      <c r="BW89">
        <v>8.699999809265137</v>
      </c>
      <c r="BX89">
        <v>37.3120002746582</v>
      </c>
      <c r="BY89">
        <v>106.81817626953125</v>
      </c>
      <c r="BZ89">
        <v>100.71074676513672</v>
      </c>
      <c r="CA89">
        <v>5.41235876083374</v>
      </c>
      <c r="CB89">
        <v>12.618295669555664</v>
      </c>
      <c r="CC89" t="s">
        <v>230</v>
      </c>
      <c r="CD89" t="s">
        <v>260</v>
      </c>
      <c r="CE89">
        <v>0</v>
      </c>
      <c r="CG89">
        <v>0.9594514966011047</v>
      </c>
      <c r="CH89">
        <v>0.8200574517250061</v>
      </c>
      <c r="CI89">
        <v>4.340000152587891</v>
      </c>
      <c r="CJ89" t="b">
        <v>1</v>
      </c>
      <c r="CK89" s="99">
        <v>38909</v>
      </c>
      <c r="CL89" t="s">
        <v>544</v>
      </c>
      <c r="CM89" t="b">
        <v>0</v>
      </c>
      <c r="CN89">
        <v>0</v>
      </c>
      <c r="CQ89" t="b">
        <v>0</v>
      </c>
      <c r="CR89" t="b">
        <v>0</v>
      </c>
      <c r="CS89" t="b">
        <v>0</v>
      </c>
      <c r="CT89">
        <v>0.3446808457374573</v>
      </c>
    </row>
    <row r="90" spans="1:98" ht="12.75">
      <c r="A90">
        <v>623</v>
      </c>
      <c r="B90" t="s">
        <v>418</v>
      </c>
      <c r="C90" t="s">
        <v>417</v>
      </c>
      <c r="D90" t="s">
        <v>289</v>
      </c>
      <c r="E90">
        <v>1</v>
      </c>
      <c r="G90" t="s">
        <v>246</v>
      </c>
      <c r="H90">
        <v>3</v>
      </c>
      <c r="I90">
        <v>2004</v>
      </c>
      <c r="J90">
        <v>9</v>
      </c>
      <c r="K90">
        <v>9</v>
      </c>
      <c r="L90" t="b">
        <v>1</v>
      </c>
      <c r="M90">
        <v>2005</v>
      </c>
      <c r="N90">
        <v>4</v>
      </c>
      <c r="O90" s="99">
        <v>38673</v>
      </c>
      <c r="P90" s="99">
        <v>38674.54524305555</v>
      </c>
      <c r="Q90" s="128">
        <v>47.130001068115234</v>
      </c>
      <c r="R90" s="128">
        <v>25.200000762939453</v>
      </c>
      <c r="S90" s="128">
        <v>0.07999999821186066</v>
      </c>
      <c r="T90" s="128">
        <v>47.63999938964844</v>
      </c>
      <c r="U90" s="128">
        <v>32.0099983215332</v>
      </c>
      <c r="V90" s="128">
        <v>65.33399963378906</v>
      </c>
      <c r="W90">
        <v>400</v>
      </c>
      <c r="X90">
        <v>3.071000099182129</v>
      </c>
      <c r="Y90">
        <v>23.700000762939453</v>
      </c>
      <c r="Z90">
        <v>23</v>
      </c>
      <c r="AA90">
        <v>14</v>
      </c>
      <c r="AB90">
        <v>0.28915661573410034</v>
      </c>
      <c r="AC90">
        <v>3.4100000858306885</v>
      </c>
      <c r="AD90">
        <v>1.690000057220459</v>
      </c>
      <c r="AE90">
        <v>12.752686500549316</v>
      </c>
      <c r="AF90">
        <v>10.98993968963623</v>
      </c>
      <c r="AG90">
        <v>0.16974325478076935</v>
      </c>
      <c r="AH90">
        <v>0.20000000298023224</v>
      </c>
      <c r="AI90">
        <v>19.7576847076416</v>
      </c>
      <c r="AJ90">
        <v>2.680000066757202</v>
      </c>
      <c r="AK90">
        <v>1.3346138000488281</v>
      </c>
      <c r="AM90">
        <v>0</v>
      </c>
      <c r="AN90">
        <v>0</v>
      </c>
      <c r="AO90">
        <v>0</v>
      </c>
      <c r="AP90">
        <v>0</v>
      </c>
      <c r="AQ90">
        <v>20.57105827331543</v>
      </c>
      <c r="AR90">
        <v>23.91475486755371</v>
      </c>
      <c r="AS90">
        <v>12.627752304077148</v>
      </c>
      <c r="AT90">
        <v>3.9000000953674316</v>
      </c>
      <c r="AU90">
        <v>78.4000015258789</v>
      </c>
      <c r="AV90">
        <v>10.883867263793945</v>
      </c>
      <c r="AW90">
        <v>19.600000381469727</v>
      </c>
      <c r="AX90">
        <v>0</v>
      </c>
      <c r="AY90">
        <v>0</v>
      </c>
      <c r="AZ90">
        <v>0</v>
      </c>
      <c r="BA90">
        <v>14</v>
      </c>
      <c r="BB90">
        <v>1</v>
      </c>
      <c r="BC90">
        <v>0</v>
      </c>
      <c r="BD90">
        <v>0</v>
      </c>
      <c r="BE90" t="s">
        <v>228</v>
      </c>
      <c r="BF90" t="s">
        <v>229</v>
      </c>
      <c r="BG90" s="99">
        <v>38674</v>
      </c>
      <c r="BH90">
        <v>0.06316899508237839</v>
      </c>
      <c r="BI90">
        <v>5.352962970733643</v>
      </c>
      <c r="BJ90">
        <v>0.14361988008022308</v>
      </c>
      <c r="BK90">
        <v>0.2426428198814392</v>
      </c>
      <c r="BL90">
        <v>2</v>
      </c>
      <c r="BM90" t="b">
        <v>1</v>
      </c>
      <c r="BN90">
        <v>1</v>
      </c>
      <c r="BO90">
        <v>13.596574783325195</v>
      </c>
      <c r="BP90">
        <v>8.300000190734863</v>
      </c>
      <c r="BQ90">
        <v>43.099998474121094</v>
      </c>
      <c r="BR90">
        <v>35</v>
      </c>
      <c r="BS90">
        <v>12.699999809265137</v>
      </c>
      <c r="BT90">
        <v>14.5</v>
      </c>
      <c r="BU90">
        <v>30.299999237060547</v>
      </c>
      <c r="BV90">
        <v>22.399999618530273</v>
      </c>
      <c r="BW90">
        <v>4</v>
      </c>
      <c r="BX90">
        <v>37.645999908447266</v>
      </c>
      <c r="BY90">
        <v>112.50000762939453</v>
      </c>
      <c r="BZ90">
        <v>99.7885971069336</v>
      </c>
      <c r="CA90">
        <v>6.215660572052002</v>
      </c>
      <c r="CB90">
        <v>13.469680786132812</v>
      </c>
      <c r="CC90" t="s">
        <v>230</v>
      </c>
      <c r="CD90" t="s">
        <v>260</v>
      </c>
      <c r="CE90">
        <v>0</v>
      </c>
      <c r="CG90">
        <v>0.965218722820282</v>
      </c>
      <c r="CH90">
        <v>0.9738459587097168</v>
      </c>
      <c r="CI90">
        <v>2.109999895095825</v>
      </c>
      <c r="CJ90" t="b">
        <v>1</v>
      </c>
      <c r="CK90" s="99">
        <v>39026</v>
      </c>
      <c r="CL90" t="s">
        <v>503</v>
      </c>
      <c r="CM90" t="b">
        <v>0</v>
      </c>
      <c r="CN90">
        <v>0</v>
      </c>
      <c r="CQ90" t="b">
        <v>0</v>
      </c>
      <c r="CR90" t="b">
        <v>1</v>
      </c>
      <c r="CS90" t="b">
        <v>1</v>
      </c>
      <c r="CT90">
        <v>0.4223034381866455</v>
      </c>
    </row>
    <row r="91" spans="1:98" ht="12.75">
      <c r="A91">
        <v>628</v>
      </c>
      <c r="B91" t="s">
        <v>421</v>
      </c>
      <c r="C91" t="s">
        <v>420</v>
      </c>
      <c r="D91" t="s">
        <v>275</v>
      </c>
      <c r="E91">
        <v>1</v>
      </c>
      <c r="G91" t="s">
        <v>246</v>
      </c>
      <c r="H91">
        <v>3</v>
      </c>
      <c r="I91">
        <v>2004</v>
      </c>
      <c r="J91">
        <v>9</v>
      </c>
      <c r="K91">
        <v>12</v>
      </c>
      <c r="L91" t="b">
        <v>1</v>
      </c>
      <c r="M91">
        <v>2005</v>
      </c>
      <c r="N91">
        <v>3</v>
      </c>
      <c r="O91" s="99">
        <v>38673</v>
      </c>
      <c r="P91" s="99">
        <v>38674.54524305555</v>
      </c>
      <c r="Q91" s="128">
        <v>40.869998931884766</v>
      </c>
      <c r="R91" s="128">
        <v>17</v>
      </c>
      <c r="S91" s="128">
        <v>1.100000023841858</v>
      </c>
      <c r="T91" s="128">
        <v>50</v>
      </c>
      <c r="U91" s="128">
        <v>39.810001373291016</v>
      </c>
      <c r="V91" s="128">
        <v>1551.22802734375</v>
      </c>
      <c r="W91">
        <v>6582.39892578125</v>
      </c>
      <c r="X91">
        <v>3.6589999198913574</v>
      </c>
      <c r="Y91">
        <v>39.599998474121094</v>
      </c>
      <c r="Z91">
        <v>20</v>
      </c>
      <c r="AA91">
        <v>16.5</v>
      </c>
      <c r="AB91">
        <v>3.070469856262207</v>
      </c>
      <c r="AC91">
        <v>3.5799999237060547</v>
      </c>
      <c r="AD91">
        <v>2.4000000953674316</v>
      </c>
      <c r="AE91">
        <v>8.344797134399414</v>
      </c>
      <c r="AF91">
        <v>5</v>
      </c>
      <c r="AG91">
        <v>2.6914608478546143</v>
      </c>
      <c r="AH91">
        <v>3.4000000953674316</v>
      </c>
      <c r="AI91">
        <v>8.738848686218262</v>
      </c>
      <c r="AJ91">
        <v>3.049999952316284</v>
      </c>
      <c r="AK91">
        <v>24.196842193603516</v>
      </c>
      <c r="AM91">
        <v>0</v>
      </c>
      <c r="AN91">
        <v>0</v>
      </c>
      <c r="AO91">
        <v>0</v>
      </c>
      <c r="AP91">
        <v>0</v>
      </c>
      <c r="AQ91">
        <v>8.180875778198242</v>
      </c>
      <c r="AR91">
        <v>24.034324645996094</v>
      </c>
      <c r="AS91">
        <v>28.2645206451416</v>
      </c>
      <c r="AT91">
        <v>44.099998474121094</v>
      </c>
      <c r="AU91">
        <v>71.5999984741211</v>
      </c>
      <c r="AV91">
        <v>14.071919441223145</v>
      </c>
      <c r="AW91">
        <v>33.75</v>
      </c>
      <c r="AX91">
        <v>0</v>
      </c>
      <c r="AY91">
        <v>0</v>
      </c>
      <c r="AZ91">
        <v>0</v>
      </c>
      <c r="BA91">
        <v>10</v>
      </c>
      <c r="BB91">
        <v>1</v>
      </c>
      <c r="BC91">
        <v>0</v>
      </c>
      <c r="BD91">
        <v>0</v>
      </c>
      <c r="BE91" t="s">
        <v>243</v>
      </c>
      <c r="BF91" t="s">
        <v>229</v>
      </c>
      <c r="BG91" s="99">
        <v>38674</v>
      </c>
      <c r="BH91">
        <v>0.002842695452272892</v>
      </c>
      <c r="BI91">
        <v>1.7964072227478027</v>
      </c>
      <c r="BJ91">
        <v>0.004632977303117514</v>
      </c>
      <c r="BK91">
        <v>0.09719348698854446</v>
      </c>
      <c r="BL91">
        <v>2</v>
      </c>
      <c r="BM91" t="b">
        <v>1</v>
      </c>
      <c r="BN91">
        <v>1</v>
      </c>
      <c r="BO91">
        <v>15.360004425048828</v>
      </c>
      <c r="BP91">
        <v>29.399999618530273</v>
      </c>
      <c r="BQ91">
        <v>58</v>
      </c>
      <c r="BR91">
        <v>34</v>
      </c>
      <c r="BS91">
        <v>14.5</v>
      </c>
      <c r="BT91">
        <v>17.700000762939453</v>
      </c>
      <c r="BU91">
        <v>27.399999618530273</v>
      </c>
      <c r="BV91">
        <v>22.600000381469727</v>
      </c>
      <c r="BW91">
        <v>45</v>
      </c>
      <c r="BX91">
        <v>24.542999267578125</v>
      </c>
      <c r="BY91">
        <v>75.22123718261719</v>
      </c>
      <c r="BZ91">
        <v>69.54676055908203</v>
      </c>
      <c r="CA91">
        <v>12.253334999084473</v>
      </c>
      <c r="CB91">
        <v>18.437923431396484</v>
      </c>
      <c r="CC91" t="s">
        <v>230</v>
      </c>
      <c r="CD91" t="s">
        <v>235</v>
      </c>
      <c r="CE91">
        <v>0</v>
      </c>
      <c r="CF91" t="s">
        <v>17</v>
      </c>
      <c r="CG91">
        <v>0.9777682423591614</v>
      </c>
      <c r="CH91">
        <v>0.9645044803619385</v>
      </c>
      <c r="CI91">
        <v>2.6500000953674316</v>
      </c>
      <c r="CJ91" t="b">
        <v>1</v>
      </c>
      <c r="CK91" s="99">
        <v>39014</v>
      </c>
      <c r="CL91" t="s">
        <v>503</v>
      </c>
      <c r="CM91" t="b">
        <v>0</v>
      </c>
      <c r="CN91">
        <v>0</v>
      </c>
      <c r="CQ91" t="b">
        <v>0</v>
      </c>
      <c r="CR91" t="b">
        <v>0</v>
      </c>
      <c r="CS91" t="b">
        <v>1</v>
      </c>
      <c r="CT91">
        <v>0.10000002384185791</v>
      </c>
    </row>
    <row r="92" spans="1:98" ht="12.75">
      <c r="A92">
        <v>629</v>
      </c>
      <c r="B92" t="s">
        <v>425</v>
      </c>
      <c r="C92" t="s">
        <v>424</v>
      </c>
      <c r="D92" t="s">
        <v>426</v>
      </c>
      <c r="E92">
        <v>1</v>
      </c>
      <c r="G92" t="s">
        <v>246</v>
      </c>
      <c r="H92">
        <v>3</v>
      </c>
      <c r="I92">
        <v>2004</v>
      </c>
      <c r="J92">
        <v>9</v>
      </c>
      <c r="K92">
        <v>12</v>
      </c>
      <c r="L92" t="b">
        <v>1</v>
      </c>
      <c r="M92">
        <v>2005</v>
      </c>
      <c r="N92">
        <v>3</v>
      </c>
      <c r="O92" s="99">
        <v>38673</v>
      </c>
      <c r="P92" s="99">
        <v>38674.54524305555</v>
      </c>
      <c r="Q92" s="128">
        <v>67.12999725341797</v>
      </c>
      <c r="R92" s="128">
        <v>14.899999618530273</v>
      </c>
      <c r="S92" s="128">
        <v>0.6000000238418579</v>
      </c>
      <c r="T92" s="128">
        <v>73.45999908447266</v>
      </c>
      <c r="U92" s="128">
        <v>49.90999984741211</v>
      </c>
      <c r="V92" s="128">
        <v>2595.60791015625</v>
      </c>
      <c r="W92">
        <v>136462</v>
      </c>
      <c r="X92">
        <v>7.581999778747559</v>
      </c>
      <c r="Y92">
        <v>45.599998474121094</v>
      </c>
      <c r="Z92">
        <v>15</v>
      </c>
      <c r="AA92">
        <v>10</v>
      </c>
      <c r="AB92">
        <v>0.5221444964408875</v>
      </c>
      <c r="AC92">
        <v>7.28000020980835</v>
      </c>
      <c r="AD92">
        <v>4.559999942779541</v>
      </c>
      <c r="AE92">
        <v>10.100000381469727</v>
      </c>
      <c r="AF92">
        <v>10</v>
      </c>
      <c r="AG92">
        <v>0.89378821849823</v>
      </c>
      <c r="AH92">
        <v>0.6000000238418579</v>
      </c>
      <c r="AI92">
        <v>11.632150650024414</v>
      </c>
      <c r="AJ92">
        <v>6.010000228881836</v>
      </c>
      <c r="AK92">
        <v>1.9540177583694458</v>
      </c>
      <c r="AM92">
        <v>0</v>
      </c>
      <c r="AN92">
        <v>0</v>
      </c>
      <c r="AO92">
        <v>0</v>
      </c>
      <c r="AP92">
        <v>0</v>
      </c>
      <c r="AQ92">
        <v>16.61110496520996</v>
      </c>
      <c r="AR92">
        <v>15.79925537109375</v>
      </c>
      <c r="AS92">
        <v>12.270709037780762</v>
      </c>
      <c r="AT92">
        <v>6.5</v>
      </c>
      <c r="AU92">
        <v>109.19999694824219</v>
      </c>
      <c r="AV92">
        <v>10.653533935546875</v>
      </c>
      <c r="AW92">
        <v>42.91999816894531</v>
      </c>
      <c r="AX92">
        <v>0</v>
      </c>
      <c r="AY92">
        <v>0</v>
      </c>
      <c r="AZ92">
        <v>0</v>
      </c>
      <c r="BA92">
        <v>13</v>
      </c>
      <c r="BB92">
        <v>1</v>
      </c>
      <c r="BC92">
        <v>0</v>
      </c>
      <c r="BD92">
        <v>0</v>
      </c>
      <c r="BE92" t="s">
        <v>243</v>
      </c>
      <c r="BF92" t="s">
        <v>243</v>
      </c>
      <c r="BG92" s="99">
        <v>38674</v>
      </c>
      <c r="BH92">
        <v>0.0006196601898409426</v>
      </c>
      <c r="BI92">
        <v>1.9612994194030762</v>
      </c>
      <c r="BJ92">
        <v>0.0015369426691904664</v>
      </c>
      <c r="BK92">
        <v>0.11305836588144302</v>
      </c>
      <c r="BL92">
        <v>2</v>
      </c>
      <c r="BM92" t="b">
        <v>1</v>
      </c>
      <c r="BN92">
        <v>1</v>
      </c>
      <c r="BO92">
        <v>30.3079891204834</v>
      </c>
      <c r="BP92">
        <v>42.900001525878906</v>
      </c>
      <c r="BQ92">
        <v>103.80000305175781</v>
      </c>
      <c r="BR92">
        <v>43.099998474121094</v>
      </c>
      <c r="BS92">
        <v>12.199999809265137</v>
      </c>
      <c r="BT92">
        <v>19.399999618530273</v>
      </c>
      <c r="BU92">
        <v>31.799999237060547</v>
      </c>
      <c r="BV92">
        <v>25.600000381469727</v>
      </c>
      <c r="BW92">
        <v>6.900000095367432</v>
      </c>
      <c r="BX92">
        <v>32.0629997253418</v>
      </c>
      <c r="BY92">
        <v>58.203121185302734</v>
      </c>
      <c r="BZ92">
        <v>52.92694854736328</v>
      </c>
      <c r="CA92">
        <v>6.793492317199707</v>
      </c>
      <c r="CB92">
        <v>13.133890151977539</v>
      </c>
      <c r="CC92" t="s">
        <v>230</v>
      </c>
      <c r="CD92" t="s">
        <v>231</v>
      </c>
      <c r="CE92">
        <v>0</v>
      </c>
      <c r="CG92">
        <v>0.9790080189704895</v>
      </c>
      <c r="CH92">
        <v>0.8955456018447876</v>
      </c>
      <c r="CI92">
        <v>5.199999809265137</v>
      </c>
      <c r="CJ92" t="b">
        <v>1</v>
      </c>
      <c r="CK92" s="99">
        <v>38896</v>
      </c>
      <c r="CL92" t="s">
        <v>544</v>
      </c>
      <c r="CM92" t="b">
        <v>0</v>
      </c>
      <c r="CN92">
        <v>0</v>
      </c>
      <c r="CQ92" t="b">
        <v>0</v>
      </c>
      <c r="CR92" t="b">
        <v>0</v>
      </c>
      <c r="CS92" t="b">
        <v>1</v>
      </c>
      <c r="CT92">
        <v>0.339465469121933</v>
      </c>
    </row>
    <row r="93" spans="1:98" ht="12.75">
      <c r="A93">
        <v>632</v>
      </c>
      <c r="B93" t="s">
        <v>429</v>
      </c>
      <c r="C93" t="s">
        <v>428</v>
      </c>
      <c r="D93" t="s">
        <v>300</v>
      </c>
      <c r="E93">
        <v>2</v>
      </c>
      <c r="G93" t="s">
        <v>246</v>
      </c>
      <c r="H93">
        <v>3</v>
      </c>
      <c r="I93">
        <v>2004</v>
      </c>
      <c r="J93">
        <v>8</v>
      </c>
      <c r="K93">
        <v>12</v>
      </c>
      <c r="L93" t="b">
        <v>1</v>
      </c>
      <c r="M93">
        <v>2005</v>
      </c>
      <c r="N93">
        <v>3</v>
      </c>
      <c r="O93" s="99">
        <v>38673</v>
      </c>
      <c r="P93" s="99">
        <v>38674.54524305555</v>
      </c>
      <c r="Q93" s="128">
        <v>42.470001220703125</v>
      </c>
      <c r="R93" s="128">
        <v>25.600000381469727</v>
      </c>
      <c r="S93" s="128">
        <v>0</v>
      </c>
      <c r="T93" s="128">
        <v>44.130001068115234</v>
      </c>
      <c r="U93" s="128">
        <v>31.889999389648438</v>
      </c>
      <c r="V93" s="128">
        <v>87.42400360107422</v>
      </c>
      <c r="W93">
        <v>524.4030151367188</v>
      </c>
      <c r="X93">
        <v>3.1659998893737793</v>
      </c>
      <c r="Y93">
        <v>19.299999237060547</v>
      </c>
      <c r="Z93">
        <v>25</v>
      </c>
      <c r="AA93">
        <v>12</v>
      </c>
      <c r="AB93">
        <v>0</v>
      </c>
      <c r="AC93">
        <v>2.950000047683716</v>
      </c>
      <c r="AD93">
        <v>1.6100000143051147</v>
      </c>
      <c r="AE93">
        <v>12.199999809265137</v>
      </c>
      <c r="AF93">
        <v>7.400000095367432</v>
      </c>
      <c r="AG93">
        <v>0</v>
      </c>
      <c r="AH93">
        <v>0</v>
      </c>
      <c r="AI93">
        <v>101.33026123046875</v>
      </c>
      <c r="AJ93">
        <v>2.3399999141693115</v>
      </c>
      <c r="AK93">
        <v>1.3521795272827148</v>
      </c>
      <c r="AM93">
        <v>0</v>
      </c>
      <c r="AN93">
        <v>0</v>
      </c>
      <c r="AO93">
        <v>0</v>
      </c>
      <c r="AP93">
        <v>0</v>
      </c>
      <c r="AQ93">
        <v>20.485103607177734</v>
      </c>
      <c r="AR93">
        <v>5.8064985275268555</v>
      </c>
      <c r="AS93">
        <v>12.64472770690918</v>
      </c>
      <c r="AT93">
        <v>0</v>
      </c>
      <c r="AU93">
        <v>73.80000305175781</v>
      </c>
      <c r="AV93">
        <v>11.684993743896484</v>
      </c>
      <c r="AW93">
        <v>17.084999084472656</v>
      </c>
      <c r="AX93">
        <v>0</v>
      </c>
      <c r="AY93">
        <v>0</v>
      </c>
      <c r="AZ93">
        <v>0</v>
      </c>
      <c r="BA93">
        <v>15</v>
      </c>
      <c r="BB93">
        <v>1</v>
      </c>
      <c r="BC93">
        <v>0</v>
      </c>
      <c r="BD93">
        <v>0</v>
      </c>
      <c r="BE93" t="s">
        <v>243</v>
      </c>
      <c r="BF93" t="s">
        <v>229</v>
      </c>
      <c r="BG93" s="99">
        <v>38674</v>
      </c>
      <c r="BH93">
        <v>0.015677526593208313</v>
      </c>
      <c r="BI93">
        <v>7.7381367683410645</v>
      </c>
      <c r="BJ93">
        <v>0.14789050817489624</v>
      </c>
      <c r="BK93">
        <v>0.36071130633354187</v>
      </c>
      <c r="BL93">
        <v>2</v>
      </c>
      <c r="BM93" t="b">
        <v>1</v>
      </c>
      <c r="BN93">
        <v>1</v>
      </c>
      <c r="BO93">
        <v>11.879414558410645</v>
      </c>
      <c r="BP93">
        <v>6</v>
      </c>
      <c r="BQ93">
        <v>39.70000076293945</v>
      </c>
      <c r="BR93">
        <v>25.899999618530273</v>
      </c>
      <c r="BS93">
        <v>7.300000190734863</v>
      </c>
      <c r="BT93">
        <v>12.800000190734863</v>
      </c>
      <c r="BU93">
        <v>22.799999237060547</v>
      </c>
      <c r="BV93">
        <v>17.799999237060547</v>
      </c>
      <c r="BW93">
        <v>0</v>
      </c>
      <c r="BX93">
        <v>38.49399948120117</v>
      </c>
      <c r="BY93">
        <v>143.8202362060547</v>
      </c>
      <c r="BZ93">
        <v>128.10360717773438</v>
      </c>
      <c r="CA93">
        <v>5.143468379974365</v>
      </c>
      <c r="CB93">
        <v>14.753946304321289</v>
      </c>
      <c r="CC93" t="s">
        <v>230</v>
      </c>
      <c r="CD93" t="s">
        <v>252</v>
      </c>
      <c r="CE93">
        <v>0</v>
      </c>
      <c r="CG93">
        <v>0.8875924944877625</v>
      </c>
      <c r="CH93">
        <v>0.5422987341880798</v>
      </c>
      <c r="CI93">
        <v>2.0899999141693115</v>
      </c>
      <c r="CJ93" t="b">
        <v>1</v>
      </c>
      <c r="CK93" s="99">
        <v>38938</v>
      </c>
      <c r="CL93" t="s">
        <v>544</v>
      </c>
      <c r="CM93" t="b">
        <v>0</v>
      </c>
      <c r="CN93">
        <v>0</v>
      </c>
      <c r="CQ93" t="b">
        <v>0</v>
      </c>
      <c r="CR93" t="b">
        <v>1</v>
      </c>
      <c r="CS93" t="b">
        <v>0</v>
      </c>
      <c r="CT93">
        <v>0.4022018313407898</v>
      </c>
    </row>
    <row r="94" spans="1:98" ht="12.75">
      <c r="A94">
        <v>633</v>
      </c>
      <c r="B94" t="s">
        <v>431</v>
      </c>
      <c r="C94" t="s">
        <v>430</v>
      </c>
      <c r="D94" t="s">
        <v>267</v>
      </c>
      <c r="E94">
        <v>1</v>
      </c>
      <c r="G94" t="s">
        <v>246</v>
      </c>
      <c r="H94">
        <v>3</v>
      </c>
      <c r="I94">
        <v>2005</v>
      </c>
      <c r="J94">
        <v>9</v>
      </c>
      <c r="K94">
        <v>10</v>
      </c>
      <c r="L94" t="b">
        <v>1</v>
      </c>
      <c r="M94">
        <v>2005</v>
      </c>
      <c r="N94">
        <v>4</v>
      </c>
      <c r="O94" s="99">
        <v>38673</v>
      </c>
      <c r="P94" s="99">
        <v>38674.54524305555</v>
      </c>
      <c r="Q94" s="128">
        <v>29.399999618530273</v>
      </c>
      <c r="R94" s="128">
        <v>20.399999618530273</v>
      </c>
      <c r="S94" s="128">
        <v>0.3199999928474426</v>
      </c>
      <c r="T94" s="128">
        <v>29.510000228881836</v>
      </c>
      <c r="U94" s="128">
        <v>18.889999389648438</v>
      </c>
      <c r="V94" s="128">
        <v>2868</v>
      </c>
      <c r="W94">
        <v>5223</v>
      </c>
      <c r="X94">
        <v>2.2829999923706055</v>
      </c>
      <c r="Y94">
        <v>14.800000190734863</v>
      </c>
      <c r="Z94">
        <v>19</v>
      </c>
      <c r="AA94">
        <v>12</v>
      </c>
      <c r="AB94">
        <v>2.9629628658294678</v>
      </c>
      <c r="AC94">
        <v>2.609999895095825</v>
      </c>
      <c r="AD94">
        <v>1.25</v>
      </c>
      <c r="AE94">
        <v>12.501702308654785</v>
      </c>
      <c r="AF94">
        <v>6.714352130889893</v>
      </c>
      <c r="AG94">
        <v>1.088435411453247</v>
      </c>
      <c r="AH94">
        <v>2.5</v>
      </c>
      <c r="AI94">
        <v>-3.2374162673950195</v>
      </c>
      <c r="AJ94">
        <v>2.059999942779541</v>
      </c>
      <c r="AK94">
        <v>1.383561611175537</v>
      </c>
      <c r="AM94">
        <v>0</v>
      </c>
      <c r="AN94">
        <v>0</v>
      </c>
      <c r="AO94">
        <v>0</v>
      </c>
      <c r="AP94">
        <v>0</v>
      </c>
      <c r="AQ94">
        <v>9.298578262329102</v>
      </c>
      <c r="AR94">
        <v>5.208090782165527</v>
      </c>
      <c r="AS94">
        <v>8.38559627532959</v>
      </c>
      <c r="AT94">
        <v>34.20000076293945</v>
      </c>
      <c r="AU94">
        <v>49.599998474121094</v>
      </c>
      <c r="AV94">
        <v>12.826556205749512</v>
      </c>
      <c r="AW94">
        <v>16.079999923706055</v>
      </c>
      <c r="AX94">
        <v>0</v>
      </c>
      <c r="AY94">
        <v>0</v>
      </c>
      <c r="AZ94">
        <v>0</v>
      </c>
      <c r="BA94">
        <v>10</v>
      </c>
      <c r="BB94">
        <v>1</v>
      </c>
      <c r="BC94">
        <v>0</v>
      </c>
      <c r="BD94">
        <v>0</v>
      </c>
      <c r="BE94" t="s">
        <v>228</v>
      </c>
      <c r="BF94" t="s">
        <v>301</v>
      </c>
      <c r="BG94" s="99">
        <v>38674</v>
      </c>
      <c r="BH94">
        <v>0.0006935165147297084</v>
      </c>
      <c r="BI94">
        <v>2.884615421295166</v>
      </c>
      <c r="BJ94">
        <v>0.0055388230830430984</v>
      </c>
      <c r="BK94">
        <v>0.1711156666278839</v>
      </c>
      <c r="BL94">
        <v>2</v>
      </c>
      <c r="BM94" t="b">
        <v>1</v>
      </c>
      <c r="BN94">
        <v>1</v>
      </c>
      <c r="BO94">
        <v>10.467037200927734</v>
      </c>
      <c r="BP94">
        <v>10.800000190734863</v>
      </c>
      <c r="BQ94">
        <v>48</v>
      </c>
      <c r="BR94">
        <v>59.29999923706055</v>
      </c>
      <c r="BS94">
        <v>12.800000190734863</v>
      </c>
      <c r="BT94">
        <v>15.100000381469727</v>
      </c>
      <c r="BU94">
        <v>34</v>
      </c>
      <c r="BV94">
        <v>24.600000381469727</v>
      </c>
      <c r="BW94">
        <v>35.900001525878906</v>
      </c>
      <c r="BX94">
        <v>18.19700050354004</v>
      </c>
      <c r="BY94">
        <v>82.92682647705078</v>
      </c>
      <c r="BZ94">
        <v>73.77184295654297</v>
      </c>
      <c r="CA94">
        <v>8.798539161682129</v>
      </c>
      <c r="CB94">
        <v>16.24149513244629</v>
      </c>
      <c r="CC94" t="s">
        <v>230</v>
      </c>
      <c r="CD94" t="s">
        <v>260</v>
      </c>
      <c r="CE94">
        <v>0</v>
      </c>
      <c r="CG94">
        <v>0.858584463596344</v>
      </c>
      <c r="CH94">
        <v>0.07668790966272354</v>
      </c>
      <c r="CI94">
        <v>1.6399999856948853</v>
      </c>
      <c r="CJ94" t="b">
        <v>1</v>
      </c>
      <c r="CK94" s="99">
        <v>38919</v>
      </c>
      <c r="CL94" t="s">
        <v>544</v>
      </c>
      <c r="CM94" t="b">
        <v>0</v>
      </c>
      <c r="CN94">
        <v>0</v>
      </c>
      <c r="CQ94" t="b">
        <v>0</v>
      </c>
      <c r="CR94" t="b">
        <v>1</v>
      </c>
      <c r="CS94" t="b">
        <v>0</v>
      </c>
      <c r="CT94">
        <v>0.3870689868927002</v>
      </c>
    </row>
    <row r="95" spans="1:98" ht="12.75">
      <c r="A95">
        <v>634</v>
      </c>
      <c r="B95" t="s">
        <v>304</v>
      </c>
      <c r="C95" t="s">
        <v>78</v>
      </c>
      <c r="D95" t="s">
        <v>581</v>
      </c>
      <c r="E95">
        <v>2</v>
      </c>
      <c r="G95" t="s">
        <v>246</v>
      </c>
      <c r="H95">
        <v>3</v>
      </c>
      <c r="I95">
        <v>2004</v>
      </c>
      <c r="J95">
        <v>10</v>
      </c>
      <c r="K95">
        <v>12</v>
      </c>
      <c r="L95" t="b">
        <v>1</v>
      </c>
      <c r="M95">
        <v>2005</v>
      </c>
      <c r="N95">
        <v>3</v>
      </c>
      <c r="O95" s="99">
        <v>38673</v>
      </c>
      <c r="P95" s="99">
        <v>38674.54524305555</v>
      </c>
      <c r="Q95" s="128">
        <v>30.729999542236328</v>
      </c>
      <c r="R95" s="128">
        <v>23.799999237060547</v>
      </c>
      <c r="S95" s="128">
        <v>0</v>
      </c>
      <c r="T95" s="128">
        <v>32.529998779296875</v>
      </c>
      <c r="U95" s="128">
        <v>21.350000381469727</v>
      </c>
      <c r="V95" s="128">
        <v>112.0790023803711</v>
      </c>
      <c r="W95">
        <v>100.91200256347656</v>
      </c>
      <c r="X95">
        <v>2.6640000343322754</v>
      </c>
      <c r="Y95">
        <v>16.799999237060547</v>
      </c>
      <c r="Z95">
        <v>20</v>
      </c>
      <c r="AA95">
        <v>13</v>
      </c>
      <c r="AB95">
        <v>0</v>
      </c>
      <c r="AC95">
        <v>2.4000000953674316</v>
      </c>
      <c r="AD95">
        <v>1.2899999618530273</v>
      </c>
      <c r="AE95">
        <v>13.199999809265137</v>
      </c>
      <c r="AF95">
        <v>13</v>
      </c>
      <c r="AG95">
        <v>0</v>
      </c>
      <c r="AH95">
        <v>0</v>
      </c>
      <c r="AI95">
        <v>21.23952865600586</v>
      </c>
      <c r="AJ95">
        <v>1.8700000047683716</v>
      </c>
      <c r="AK95">
        <v>1.2397702932357788</v>
      </c>
      <c r="AM95">
        <v>9.8</v>
      </c>
      <c r="AN95">
        <v>38</v>
      </c>
      <c r="AO95">
        <v>0</v>
      </c>
      <c r="AP95">
        <v>0</v>
      </c>
      <c r="AQ95">
        <v>27.93219757080078</v>
      </c>
      <c r="AR95">
        <v>10.116910934448242</v>
      </c>
      <c r="AS95">
        <v>12.158239364624023</v>
      </c>
      <c r="AT95">
        <v>0</v>
      </c>
      <c r="AU95">
        <v>48</v>
      </c>
      <c r="AV95">
        <v>9.32909107208252</v>
      </c>
      <c r="AW95">
        <v>11.454999923706055</v>
      </c>
      <c r="AX95">
        <v>18.799999237060547</v>
      </c>
      <c r="AY95">
        <v>37000</v>
      </c>
      <c r="AZ95">
        <v>0</v>
      </c>
      <c r="BA95">
        <v>18.5</v>
      </c>
      <c r="BB95">
        <v>1</v>
      </c>
      <c r="BC95">
        <v>0</v>
      </c>
      <c r="BD95">
        <v>0</v>
      </c>
      <c r="BE95" t="s">
        <v>228</v>
      </c>
      <c r="BF95" t="s">
        <v>243</v>
      </c>
      <c r="BG95" s="99">
        <v>38674</v>
      </c>
      <c r="BH95">
        <v>0.03648706525564194</v>
      </c>
      <c r="BI95">
        <v>8.781869888305664</v>
      </c>
      <c r="BJ95">
        <v>0.2356881946325302</v>
      </c>
      <c r="BK95">
        <v>0.44393447041511536</v>
      </c>
      <c r="BL95">
        <v>2</v>
      </c>
      <c r="BM95" t="b">
        <v>1</v>
      </c>
      <c r="BN95">
        <v>1</v>
      </c>
      <c r="BO95">
        <v>9.500643730163574</v>
      </c>
      <c r="BP95">
        <v>4.099999904632568</v>
      </c>
      <c r="BQ95">
        <v>23.5</v>
      </c>
      <c r="BR95">
        <v>30.5</v>
      </c>
      <c r="BS95">
        <v>8.199999809265137</v>
      </c>
      <c r="BT95">
        <v>13.199999809265137</v>
      </c>
      <c r="BU95">
        <v>25.799999237060547</v>
      </c>
      <c r="BV95">
        <v>19.5</v>
      </c>
      <c r="BW95">
        <v>0</v>
      </c>
      <c r="BX95">
        <v>38</v>
      </c>
      <c r="BY95">
        <v>122.05127716064453</v>
      </c>
      <c r="BZ95">
        <v>107.91748046875</v>
      </c>
      <c r="CA95">
        <v>5.2026143074035645</v>
      </c>
      <c r="CB95">
        <v>11.239831924438477</v>
      </c>
      <c r="CC95" t="s">
        <v>230</v>
      </c>
      <c r="CD95" t="s">
        <v>238</v>
      </c>
      <c r="CE95">
        <v>53</v>
      </c>
      <c r="CG95">
        <v>0.9549664855003357</v>
      </c>
      <c r="CH95">
        <v>0.9950258731842041</v>
      </c>
      <c r="CI95">
        <v>1.559999942779541</v>
      </c>
      <c r="CJ95" t="b">
        <v>1</v>
      </c>
      <c r="CK95" s="99">
        <v>39035</v>
      </c>
      <c r="CL95" t="s">
        <v>503</v>
      </c>
      <c r="CM95" t="b">
        <v>0</v>
      </c>
      <c r="CN95">
        <v>0</v>
      </c>
      <c r="CQ95" t="b">
        <v>0</v>
      </c>
      <c r="CR95" t="b">
        <v>1</v>
      </c>
      <c r="CS95" t="b">
        <v>0</v>
      </c>
      <c r="CT95">
        <v>0.4474359154701233</v>
      </c>
    </row>
    <row r="96" spans="1:98" ht="12.75">
      <c r="A96">
        <v>635</v>
      </c>
      <c r="B96" t="s">
        <v>434</v>
      </c>
      <c r="C96" t="s">
        <v>433</v>
      </c>
      <c r="D96" t="s">
        <v>578</v>
      </c>
      <c r="E96">
        <v>2</v>
      </c>
      <c r="G96" t="s">
        <v>246</v>
      </c>
      <c r="H96">
        <v>3</v>
      </c>
      <c r="I96">
        <v>2004</v>
      </c>
      <c r="J96">
        <v>8</v>
      </c>
      <c r="K96">
        <v>12</v>
      </c>
      <c r="L96" t="b">
        <v>1</v>
      </c>
      <c r="M96">
        <v>2005</v>
      </c>
      <c r="N96">
        <v>3</v>
      </c>
      <c r="O96" s="99">
        <v>38673</v>
      </c>
      <c r="P96" s="99">
        <v>38674.54524305555</v>
      </c>
      <c r="Q96" s="128">
        <v>35.11000061035156</v>
      </c>
      <c r="R96" s="128">
        <v>14.899999618530273</v>
      </c>
      <c r="S96" s="128">
        <v>0</v>
      </c>
      <c r="T96" s="128">
        <v>43.09000015258789</v>
      </c>
      <c r="U96" s="128">
        <v>28.729999542236328</v>
      </c>
      <c r="V96" s="128">
        <v>97.97699737548828</v>
      </c>
      <c r="W96">
        <v>20.006000518798828</v>
      </c>
      <c r="X96">
        <v>4.72599983215332</v>
      </c>
      <c r="Y96">
        <v>26.600000381469727</v>
      </c>
      <c r="Z96">
        <v>18</v>
      </c>
      <c r="AA96">
        <v>12</v>
      </c>
      <c r="AB96">
        <v>0</v>
      </c>
      <c r="AC96">
        <v>4.329999923706055</v>
      </c>
      <c r="AD96">
        <v>2.2200000286102295</v>
      </c>
      <c r="AE96">
        <v>13</v>
      </c>
      <c r="AF96">
        <v>15</v>
      </c>
      <c r="AG96">
        <v>0</v>
      </c>
      <c r="AH96">
        <v>0</v>
      </c>
      <c r="AI96">
        <v>127.4333724975586</v>
      </c>
      <c r="AJ96">
        <v>3.390000104904175</v>
      </c>
      <c r="AK96">
        <v>5.028202056884766</v>
      </c>
      <c r="AM96">
        <v>0</v>
      </c>
      <c r="AN96">
        <v>0</v>
      </c>
      <c r="AO96">
        <v>0</v>
      </c>
      <c r="AP96">
        <v>0</v>
      </c>
      <c r="AQ96">
        <v>63.28961944580078</v>
      </c>
      <c r="AR96">
        <v>14.992060661315918</v>
      </c>
      <c r="AS96">
        <v>14.986818313598633</v>
      </c>
      <c r="AT96">
        <v>0</v>
      </c>
      <c r="AU96">
        <v>77.9000015258789</v>
      </c>
      <c r="AV96">
        <v>17.2792911529541</v>
      </c>
      <c r="AW96">
        <v>18.950000762939453</v>
      </c>
      <c r="AX96">
        <v>0</v>
      </c>
      <c r="AY96">
        <v>0</v>
      </c>
      <c r="AZ96">
        <v>0</v>
      </c>
      <c r="BA96">
        <v>20</v>
      </c>
      <c r="BB96">
        <v>1</v>
      </c>
      <c r="BC96">
        <v>0</v>
      </c>
      <c r="BD96">
        <v>0</v>
      </c>
      <c r="BE96" t="s">
        <v>228</v>
      </c>
      <c r="BF96" t="s">
        <v>228</v>
      </c>
      <c r="BG96" s="99">
        <v>38674</v>
      </c>
      <c r="BH96">
        <v>0.03437186777591705</v>
      </c>
      <c r="BI96">
        <v>5.835986137390137</v>
      </c>
      <c r="BJ96">
        <v>0.08949824422597885</v>
      </c>
      <c r="BK96">
        <v>0.22033554315567017</v>
      </c>
      <c r="BL96">
        <v>2</v>
      </c>
      <c r="BM96" t="b">
        <v>1</v>
      </c>
      <c r="BN96">
        <v>1</v>
      </c>
      <c r="BO96">
        <v>17.208358764648438</v>
      </c>
      <c r="BP96">
        <v>3.5</v>
      </c>
      <c r="BQ96">
        <v>70.9000015258789</v>
      </c>
      <c r="BR96">
        <v>47.20000076293945</v>
      </c>
      <c r="BS96">
        <v>12.300000190734863</v>
      </c>
      <c r="BT96">
        <v>16.399999618530273</v>
      </c>
      <c r="BU96">
        <v>41.29999923706055</v>
      </c>
      <c r="BV96">
        <v>28.799999237060547</v>
      </c>
      <c r="BW96">
        <v>0</v>
      </c>
      <c r="BX96">
        <v>40.96099853515625</v>
      </c>
      <c r="BY96">
        <v>51.73611068725586</v>
      </c>
      <c r="BZ96">
        <v>45.908390045166016</v>
      </c>
      <c r="CA96">
        <v>13.091421127319336</v>
      </c>
      <c r="CB96">
        <v>24.37482261657715</v>
      </c>
      <c r="CC96" t="s">
        <v>230</v>
      </c>
      <c r="CE96">
        <v>0</v>
      </c>
      <c r="CF96" t="s">
        <v>17</v>
      </c>
      <c r="CG96">
        <v>0.9840341806411743</v>
      </c>
      <c r="CH96">
        <v>0.8160582184791565</v>
      </c>
      <c r="CI96">
        <v>2.4800000190734863</v>
      </c>
      <c r="CJ96" t="b">
        <v>1</v>
      </c>
      <c r="CK96" s="99">
        <v>38871</v>
      </c>
      <c r="CL96" t="s">
        <v>544</v>
      </c>
      <c r="CM96" t="b">
        <v>0</v>
      </c>
      <c r="CN96">
        <v>0</v>
      </c>
      <c r="CQ96" t="b">
        <v>0</v>
      </c>
      <c r="CR96" t="b">
        <v>0</v>
      </c>
      <c r="CS96" t="b">
        <v>1</v>
      </c>
      <c r="CT96">
        <v>0.18226121366024017</v>
      </c>
    </row>
    <row r="97" spans="1:98" ht="12.75">
      <c r="A97">
        <v>636</v>
      </c>
      <c r="B97" t="s">
        <v>436</v>
      </c>
      <c r="C97" t="s">
        <v>376</v>
      </c>
      <c r="D97" t="s">
        <v>437</v>
      </c>
      <c r="E97">
        <v>2</v>
      </c>
      <c r="G97" t="s">
        <v>246</v>
      </c>
      <c r="H97">
        <v>3</v>
      </c>
      <c r="I97">
        <v>2004</v>
      </c>
      <c r="J97">
        <v>9</v>
      </c>
      <c r="K97">
        <v>12</v>
      </c>
      <c r="L97" t="b">
        <v>1</v>
      </c>
      <c r="M97">
        <v>2005</v>
      </c>
      <c r="N97">
        <v>3</v>
      </c>
      <c r="O97" s="99">
        <v>38673</v>
      </c>
      <c r="P97" s="99">
        <v>38674.54525462963</v>
      </c>
      <c r="Q97" s="128">
        <v>28.3799991607666</v>
      </c>
      <c r="R97" s="128">
        <v>29.299999237060547</v>
      </c>
      <c r="S97" s="128">
        <v>0</v>
      </c>
      <c r="T97" s="128">
        <v>32.27000045776367</v>
      </c>
      <c r="U97" s="128">
        <v>23.790000915527344</v>
      </c>
      <c r="V97" s="128">
        <v>47.50899887084961</v>
      </c>
      <c r="W97">
        <v>86.04399871826172</v>
      </c>
      <c r="X97">
        <v>1.5520000457763672</v>
      </c>
      <c r="Y97">
        <v>15.899999618530273</v>
      </c>
      <c r="Z97">
        <v>21</v>
      </c>
      <c r="AA97">
        <v>15</v>
      </c>
      <c r="AB97">
        <v>0</v>
      </c>
      <c r="AC97">
        <v>1.7999999523162842</v>
      </c>
      <c r="AD97">
        <v>1.059999942779541</v>
      </c>
      <c r="AE97">
        <v>13.100000381469727</v>
      </c>
      <c r="AF97">
        <v>8</v>
      </c>
      <c r="AG97">
        <v>0</v>
      </c>
      <c r="AH97">
        <v>0</v>
      </c>
      <c r="AI97">
        <v>16.320972442626953</v>
      </c>
      <c r="AJ97">
        <v>1.399999976158142</v>
      </c>
      <c r="AK97">
        <v>0.754807710647583</v>
      </c>
      <c r="AM97">
        <v>0</v>
      </c>
      <c r="AN97">
        <v>0</v>
      </c>
      <c r="AO97">
        <v>0</v>
      </c>
      <c r="AP97">
        <v>0</v>
      </c>
      <c r="AQ97">
        <v>29.312074661254883</v>
      </c>
      <c r="AR97">
        <v>1.9539670944213867</v>
      </c>
      <c r="AS97">
        <v>8.169635772705078</v>
      </c>
      <c r="AT97">
        <v>0</v>
      </c>
      <c r="AU97">
        <v>37.79999923706055</v>
      </c>
      <c r="AV97">
        <v>5.89998197555542</v>
      </c>
      <c r="AW97">
        <v>20.989999771118164</v>
      </c>
      <c r="AX97">
        <v>0</v>
      </c>
      <c r="AY97">
        <v>0</v>
      </c>
      <c r="AZ97">
        <v>0</v>
      </c>
      <c r="BA97">
        <v>13</v>
      </c>
      <c r="BB97">
        <v>1</v>
      </c>
      <c r="BC97">
        <v>0</v>
      </c>
      <c r="BD97">
        <v>0</v>
      </c>
      <c r="BE97" t="s">
        <v>243</v>
      </c>
      <c r="BF97" t="s">
        <v>229</v>
      </c>
      <c r="BG97" s="99">
        <v>38674</v>
      </c>
      <c r="BH97">
        <v>0.012008819729089737</v>
      </c>
      <c r="BI97">
        <v>7.652563571929932</v>
      </c>
      <c r="BJ97">
        <v>0.31618183851242065</v>
      </c>
      <c r="BK97">
        <v>0.3411581218242645</v>
      </c>
      <c r="BL97">
        <v>2</v>
      </c>
      <c r="BM97" t="b">
        <v>1</v>
      </c>
      <c r="BN97">
        <v>1</v>
      </c>
      <c r="BO97">
        <v>7.1234354972839355</v>
      </c>
      <c r="BP97">
        <v>9.5</v>
      </c>
      <c r="BQ97">
        <v>41.29999923706055</v>
      </c>
      <c r="BR97">
        <v>35.29999923706055</v>
      </c>
      <c r="BS97">
        <v>10.399999618530273</v>
      </c>
      <c r="BT97">
        <v>16.399999618530273</v>
      </c>
      <c r="BU97">
        <v>30.299999237060547</v>
      </c>
      <c r="BV97">
        <v>23.299999237060547</v>
      </c>
      <c r="BW97">
        <v>0</v>
      </c>
      <c r="BX97">
        <v>38</v>
      </c>
      <c r="BY97">
        <v>125.7510757446289</v>
      </c>
      <c r="BZ97">
        <v>111.02533721923828</v>
      </c>
      <c r="CA97">
        <v>2.684885025024414</v>
      </c>
      <c r="CB97">
        <v>6.638479709625244</v>
      </c>
      <c r="CC97" t="s">
        <v>230</v>
      </c>
      <c r="CD97" t="s">
        <v>238</v>
      </c>
      <c r="CE97">
        <v>0</v>
      </c>
      <c r="CG97">
        <v>0.9899688363075256</v>
      </c>
      <c r="CH97">
        <v>0.9440721869468689</v>
      </c>
      <c r="CI97">
        <v>1.2699999809265137</v>
      </c>
      <c r="CJ97" t="b">
        <v>1</v>
      </c>
      <c r="CK97" s="99">
        <v>38983</v>
      </c>
      <c r="CL97" t="s">
        <v>503</v>
      </c>
      <c r="CM97" t="b">
        <v>0</v>
      </c>
      <c r="CN97">
        <v>0</v>
      </c>
      <c r="CQ97" t="b">
        <v>0</v>
      </c>
      <c r="CR97" t="b">
        <v>1</v>
      </c>
      <c r="CS97" t="b">
        <v>1</v>
      </c>
      <c r="CT97">
        <v>0.5675799250602722</v>
      </c>
    </row>
    <row r="98" spans="1:98" ht="12.75">
      <c r="A98">
        <v>638</v>
      </c>
      <c r="B98" t="s">
        <v>440</v>
      </c>
      <c r="C98" t="s">
        <v>439</v>
      </c>
      <c r="D98" t="s">
        <v>264</v>
      </c>
      <c r="E98">
        <v>2</v>
      </c>
      <c r="G98" t="s">
        <v>246</v>
      </c>
      <c r="H98">
        <v>3</v>
      </c>
      <c r="I98">
        <v>2004</v>
      </c>
      <c r="J98">
        <v>9</v>
      </c>
      <c r="K98">
        <v>11</v>
      </c>
      <c r="L98" t="b">
        <v>1</v>
      </c>
      <c r="M98">
        <v>2005</v>
      </c>
      <c r="N98">
        <v>3</v>
      </c>
      <c r="O98" s="99">
        <v>38673</v>
      </c>
      <c r="P98" s="99">
        <v>38674.54524305555</v>
      </c>
      <c r="Q98" s="128">
        <v>33.560001373291016</v>
      </c>
      <c r="R98" s="128">
        <v>32.099998474121094</v>
      </c>
      <c r="S98" s="128">
        <v>0</v>
      </c>
      <c r="T98" s="128">
        <v>34.474998474121094</v>
      </c>
      <c r="U98" s="128">
        <v>25.799999237060547</v>
      </c>
      <c r="V98" s="128">
        <v>493.4110107421875</v>
      </c>
      <c r="W98">
        <v>0</v>
      </c>
      <c r="X98">
        <v>1.9639999866485596</v>
      </c>
      <c r="Y98">
        <v>18.899999618530273</v>
      </c>
      <c r="Z98">
        <v>25</v>
      </c>
      <c r="AA98">
        <v>18</v>
      </c>
      <c r="AB98">
        <v>0.3048780560493469</v>
      </c>
      <c r="AC98">
        <v>1.9600000381469727</v>
      </c>
      <c r="AD98">
        <v>1.0499999523162842</v>
      </c>
      <c r="AE98">
        <v>13.451516151428223</v>
      </c>
      <c r="AF98">
        <v>12.5</v>
      </c>
      <c r="AG98">
        <v>0</v>
      </c>
      <c r="AH98">
        <v>0.20000000298023224</v>
      </c>
      <c r="AI98">
        <v>16.295949935913086</v>
      </c>
      <c r="AJ98">
        <v>1.5299999713897705</v>
      </c>
      <c r="AK98">
        <v>1.0532057285308838</v>
      </c>
      <c r="AM98">
        <v>0</v>
      </c>
      <c r="AN98">
        <v>0</v>
      </c>
      <c r="AO98">
        <v>0</v>
      </c>
      <c r="AP98">
        <v>0</v>
      </c>
      <c r="AQ98">
        <v>8.149352073669434</v>
      </c>
      <c r="AR98">
        <v>30.8864803314209</v>
      </c>
      <c r="AS98">
        <v>30.818334579467773</v>
      </c>
      <c r="AT98">
        <v>5.099999904632568</v>
      </c>
      <c r="AU98">
        <v>49</v>
      </c>
      <c r="AV98">
        <v>8.067578315734863</v>
      </c>
      <c r="AW98">
        <v>12.13599967956543</v>
      </c>
      <c r="AX98">
        <v>0</v>
      </c>
      <c r="AY98">
        <v>0</v>
      </c>
      <c r="AZ98">
        <v>0</v>
      </c>
      <c r="BA98">
        <v>15</v>
      </c>
      <c r="BB98">
        <v>1</v>
      </c>
      <c r="BC98">
        <v>0</v>
      </c>
      <c r="BD98">
        <v>0</v>
      </c>
      <c r="BE98" t="s">
        <v>228</v>
      </c>
      <c r="BF98" t="s">
        <v>243</v>
      </c>
      <c r="BG98" s="99">
        <v>38674</v>
      </c>
      <c r="BH98">
        <v>0.037277694791555405</v>
      </c>
      <c r="BI98">
        <v>13.420623779296875</v>
      </c>
      <c r="BJ98">
        <v>0.057634998112916946</v>
      </c>
      <c r="BK98">
        <v>0.5211173295974731</v>
      </c>
      <c r="BL98">
        <v>2</v>
      </c>
      <c r="BM98" t="b">
        <v>1</v>
      </c>
      <c r="BN98">
        <v>1</v>
      </c>
      <c r="BO98">
        <v>7.751947402954102</v>
      </c>
      <c r="BP98">
        <v>8.199999809265137</v>
      </c>
      <c r="BQ98">
        <v>43.70000076293945</v>
      </c>
      <c r="BR98">
        <v>49.900001525878906</v>
      </c>
      <c r="BS98">
        <v>18.899999618530273</v>
      </c>
      <c r="BT98">
        <v>21.799999237060547</v>
      </c>
      <c r="BU98">
        <v>41.900001525878906</v>
      </c>
      <c r="BV98">
        <v>31.899999618530273</v>
      </c>
      <c r="BW98">
        <v>4.599999904632568</v>
      </c>
      <c r="BX98">
        <v>30.097000122070312</v>
      </c>
      <c r="BY98">
        <v>100.626953125</v>
      </c>
      <c r="BZ98">
        <v>88.73699188232422</v>
      </c>
      <c r="CA98">
        <v>4.895711421966553</v>
      </c>
      <c r="CB98">
        <v>9.40142822265625</v>
      </c>
      <c r="CC98" t="s">
        <v>230</v>
      </c>
      <c r="CD98" t="s">
        <v>238</v>
      </c>
      <c r="CE98">
        <v>0</v>
      </c>
      <c r="CG98">
        <v>0.9081498980522156</v>
      </c>
      <c r="CH98">
        <v>0.775450587272644</v>
      </c>
      <c r="CI98">
        <v>1.2300000190734863</v>
      </c>
      <c r="CJ98" t="b">
        <v>1</v>
      </c>
      <c r="CK98" s="99">
        <v>39014</v>
      </c>
      <c r="CL98" t="s">
        <v>503</v>
      </c>
      <c r="CM98" t="b">
        <v>0</v>
      </c>
      <c r="CN98">
        <v>0</v>
      </c>
      <c r="CQ98" t="b">
        <v>0</v>
      </c>
      <c r="CR98" t="b">
        <v>1</v>
      </c>
      <c r="CS98" t="b">
        <v>0</v>
      </c>
      <c r="CT98">
        <v>0.4571428596973419</v>
      </c>
    </row>
    <row r="99" spans="1:98" ht="12.75">
      <c r="A99">
        <v>639</v>
      </c>
      <c r="B99" t="s">
        <v>442</v>
      </c>
      <c r="C99" t="s">
        <v>373</v>
      </c>
      <c r="D99" t="s">
        <v>419</v>
      </c>
      <c r="E99">
        <v>1</v>
      </c>
      <c r="G99" t="s">
        <v>246</v>
      </c>
      <c r="H99">
        <v>3</v>
      </c>
      <c r="I99">
        <v>2004</v>
      </c>
      <c r="J99">
        <v>9</v>
      </c>
      <c r="K99">
        <v>12</v>
      </c>
      <c r="L99" t="b">
        <v>1</v>
      </c>
      <c r="M99">
        <v>2005</v>
      </c>
      <c r="N99">
        <v>3</v>
      </c>
      <c r="O99" s="99">
        <v>38673</v>
      </c>
      <c r="P99" s="99">
        <v>38674.54524305555</v>
      </c>
      <c r="Q99" s="128">
        <v>57</v>
      </c>
      <c r="R99" s="128">
        <v>27.399999618530273</v>
      </c>
      <c r="S99" s="128">
        <v>0.4000000059604645</v>
      </c>
      <c r="T99" s="128">
        <v>57.2400016784668</v>
      </c>
      <c r="U99" s="128">
        <v>39.400001525878906</v>
      </c>
      <c r="V99" s="128">
        <v>69.50199890136719</v>
      </c>
      <c r="W99">
        <v>267.5199890136719</v>
      </c>
      <c r="X99">
        <v>3.739000082015991</v>
      </c>
      <c r="Y99">
        <v>32.20000076293945</v>
      </c>
      <c r="Z99">
        <v>23</v>
      </c>
      <c r="AA99">
        <v>16</v>
      </c>
      <c r="AB99">
        <v>1.7307692766189575</v>
      </c>
      <c r="AC99">
        <v>3.630000114440918</v>
      </c>
      <c r="AD99">
        <v>2.009999990463257</v>
      </c>
      <c r="AE99">
        <v>11.800000190734863</v>
      </c>
      <c r="AF99">
        <v>12</v>
      </c>
      <c r="AG99">
        <v>0.7017543911933899</v>
      </c>
      <c r="AH99">
        <v>0.8999999761581421</v>
      </c>
      <c r="AI99">
        <v>24.718210220336914</v>
      </c>
      <c r="AJ99">
        <v>2.9100000858306885</v>
      </c>
      <c r="AK99">
        <v>1.0685484409332275</v>
      </c>
      <c r="AM99">
        <v>0</v>
      </c>
      <c r="AN99">
        <v>0</v>
      </c>
      <c r="AO99">
        <v>0</v>
      </c>
      <c r="AP99">
        <v>0</v>
      </c>
      <c r="AQ99">
        <v>24.540651321411133</v>
      </c>
      <c r="AR99">
        <v>28.818227767944336</v>
      </c>
      <c r="AS99">
        <v>24.363895416259766</v>
      </c>
      <c r="AT99">
        <v>19.399999618530273</v>
      </c>
      <c r="AU99">
        <v>83.5</v>
      </c>
      <c r="AV99">
        <v>8.778485298156738</v>
      </c>
      <c r="AW99">
        <v>26.75</v>
      </c>
      <c r="AX99">
        <v>0</v>
      </c>
      <c r="AY99">
        <v>0</v>
      </c>
      <c r="AZ99">
        <v>0</v>
      </c>
      <c r="BA99">
        <v>15</v>
      </c>
      <c r="BB99">
        <v>1</v>
      </c>
      <c r="BC99">
        <v>0</v>
      </c>
      <c r="BD99">
        <v>0</v>
      </c>
      <c r="BE99" t="s">
        <v>228</v>
      </c>
      <c r="BF99" t="s">
        <v>229</v>
      </c>
      <c r="BG99" s="99">
        <v>38674</v>
      </c>
      <c r="BH99">
        <v>0.05929222330451012</v>
      </c>
      <c r="BI99">
        <v>7.3311285972595215</v>
      </c>
      <c r="BJ99">
        <v>0.1168111264705658</v>
      </c>
      <c r="BK99">
        <v>0.3559010624885559</v>
      </c>
      <c r="BL99">
        <v>2</v>
      </c>
      <c r="BM99" t="b">
        <v>1</v>
      </c>
      <c r="BN99">
        <v>1</v>
      </c>
      <c r="BO99">
        <v>14.714569091796875</v>
      </c>
      <c r="BP99">
        <v>7.800000190734863</v>
      </c>
      <c r="BQ99">
        <v>46.79999923706055</v>
      </c>
      <c r="BR99">
        <v>37.099998474121094</v>
      </c>
      <c r="BS99">
        <v>13.399999618530273</v>
      </c>
      <c r="BT99">
        <v>16.799999237060547</v>
      </c>
      <c r="BU99">
        <v>29.399999618530273</v>
      </c>
      <c r="BV99">
        <v>23.100000381469727</v>
      </c>
      <c r="BW99">
        <v>17.799999237060547</v>
      </c>
      <c r="BX99">
        <v>37.5369987487793</v>
      </c>
      <c r="BY99">
        <v>118.61471557617188</v>
      </c>
      <c r="BZ99">
        <v>106.1103515625</v>
      </c>
      <c r="CA99">
        <v>5.4219865798950195</v>
      </c>
      <c r="CB99">
        <v>10.19824504852295</v>
      </c>
      <c r="CC99" t="s">
        <v>230</v>
      </c>
      <c r="CD99" t="s">
        <v>231</v>
      </c>
      <c r="CE99">
        <v>0</v>
      </c>
      <c r="CG99">
        <v>0.9595286846160889</v>
      </c>
      <c r="CH99">
        <v>0.9659228324890137</v>
      </c>
      <c r="CI99">
        <v>2.4200000762939453</v>
      </c>
      <c r="CJ99" t="b">
        <v>1</v>
      </c>
      <c r="CK99" s="99">
        <v>39035</v>
      </c>
      <c r="CL99" t="s">
        <v>503</v>
      </c>
      <c r="CM99" t="b">
        <v>0</v>
      </c>
      <c r="CN99">
        <v>0</v>
      </c>
      <c r="CQ99" t="b">
        <v>0</v>
      </c>
      <c r="CR99" t="b">
        <v>1</v>
      </c>
      <c r="CS99" t="b">
        <v>0</v>
      </c>
      <c r="CT99">
        <v>0.45633527636528015</v>
      </c>
    </row>
    <row r="100" spans="1:98" ht="12.75">
      <c r="A100">
        <v>640</v>
      </c>
      <c r="B100" t="s">
        <v>444</v>
      </c>
      <c r="C100" t="s">
        <v>443</v>
      </c>
      <c r="D100" t="s">
        <v>445</v>
      </c>
      <c r="E100">
        <v>1</v>
      </c>
      <c r="G100" t="s">
        <v>246</v>
      </c>
      <c r="H100">
        <v>3</v>
      </c>
      <c r="I100">
        <v>2004</v>
      </c>
      <c r="J100">
        <v>9</v>
      </c>
      <c r="K100">
        <v>12</v>
      </c>
      <c r="L100" t="b">
        <v>1</v>
      </c>
      <c r="M100">
        <v>2005</v>
      </c>
      <c r="N100">
        <v>3</v>
      </c>
      <c r="O100" s="99">
        <v>38673</v>
      </c>
      <c r="P100" s="99">
        <v>38674.54525462963</v>
      </c>
      <c r="Q100" s="128">
        <v>61.06999969482422</v>
      </c>
      <c r="R100" s="128">
        <v>25.700000762939453</v>
      </c>
      <c r="S100" s="128">
        <v>0.014999999664723873</v>
      </c>
      <c r="T100" s="128">
        <v>61.06999969482422</v>
      </c>
      <c r="U100" s="128">
        <v>39.630001068115234</v>
      </c>
      <c r="V100" s="128">
        <v>1256</v>
      </c>
      <c r="W100">
        <v>4481</v>
      </c>
      <c r="X100">
        <v>4.817999839782715</v>
      </c>
      <c r="Y100">
        <v>31.600000381469727</v>
      </c>
      <c r="Z100">
        <v>23</v>
      </c>
      <c r="AA100">
        <v>14</v>
      </c>
      <c r="AB100">
        <v>0.06896551698446274</v>
      </c>
      <c r="AC100">
        <v>4.380000114440918</v>
      </c>
      <c r="AD100">
        <v>2.259999990463257</v>
      </c>
      <c r="AE100">
        <v>13</v>
      </c>
      <c r="AF100">
        <v>8.300000190734863</v>
      </c>
      <c r="AG100">
        <v>0.02456197701394558</v>
      </c>
      <c r="AH100">
        <v>0</v>
      </c>
      <c r="AI100">
        <v>29.766435623168945</v>
      </c>
      <c r="AJ100">
        <v>3.430000066757202</v>
      </c>
      <c r="AK100">
        <v>1.344757318496704</v>
      </c>
      <c r="AM100">
        <v>0</v>
      </c>
      <c r="AN100">
        <v>0</v>
      </c>
      <c r="AO100">
        <v>0</v>
      </c>
      <c r="AP100">
        <v>0</v>
      </c>
      <c r="AQ100">
        <v>19.238258361816406</v>
      </c>
      <c r="AR100">
        <v>8.036189079284668</v>
      </c>
      <c r="AS100">
        <v>25.137104034423828</v>
      </c>
      <c r="AT100">
        <v>0.8999999761581421</v>
      </c>
      <c r="AU100">
        <v>100.69999694824219</v>
      </c>
      <c r="AV100">
        <v>10.55898666381836</v>
      </c>
      <c r="AW100">
        <v>19.600000381469727</v>
      </c>
      <c r="AX100">
        <v>0</v>
      </c>
      <c r="AY100">
        <v>0</v>
      </c>
      <c r="AZ100">
        <v>0</v>
      </c>
      <c r="BA100">
        <v>18</v>
      </c>
      <c r="BB100">
        <v>1</v>
      </c>
      <c r="BC100">
        <v>0</v>
      </c>
      <c r="BD100">
        <v>0</v>
      </c>
      <c r="BE100" t="s">
        <v>228</v>
      </c>
      <c r="BF100" t="s">
        <v>229</v>
      </c>
      <c r="BG100" s="99">
        <v>38674</v>
      </c>
      <c r="BH100">
        <v>0.0014908371958881617</v>
      </c>
      <c r="BI100">
        <v>5.425366401672363</v>
      </c>
      <c r="BJ100">
        <v>0.007819632068276405</v>
      </c>
      <c r="BK100">
        <v>0.29999998211860657</v>
      </c>
      <c r="BL100">
        <v>2</v>
      </c>
      <c r="BM100" t="b">
        <v>1</v>
      </c>
      <c r="BN100">
        <v>1</v>
      </c>
      <c r="BO100">
        <v>17.39142608642578</v>
      </c>
      <c r="BP100">
        <v>5.800000190734863</v>
      </c>
      <c r="BQ100">
        <v>44.400001525878906</v>
      </c>
      <c r="BR100">
        <v>30.299999237060547</v>
      </c>
      <c r="BS100">
        <v>11</v>
      </c>
      <c r="BT100">
        <v>14.5</v>
      </c>
      <c r="BU100">
        <v>24.600000381469727</v>
      </c>
      <c r="BV100">
        <v>19.600000381469727</v>
      </c>
      <c r="BW100">
        <v>0.800000011920929</v>
      </c>
      <c r="BX100">
        <v>36.7140007019043</v>
      </c>
      <c r="BY100">
        <v>131.12245178222656</v>
      </c>
      <c r="BZ100">
        <v>116.09935760498047</v>
      </c>
      <c r="CA100">
        <v>5.867631435394287</v>
      </c>
      <c r="CB100">
        <v>12.978549003601074</v>
      </c>
      <c r="CC100" t="s">
        <v>230</v>
      </c>
      <c r="CD100" t="s">
        <v>235</v>
      </c>
      <c r="CE100">
        <v>0</v>
      </c>
      <c r="CG100">
        <v>0.9093336462974548</v>
      </c>
      <c r="CH100">
        <v>0.974092960357666</v>
      </c>
      <c r="CI100">
        <v>2.8299999237060547</v>
      </c>
      <c r="CJ100" t="b">
        <v>1</v>
      </c>
      <c r="CK100" s="99">
        <v>39005</v>
      </c>
      <c r="CL100" t="s">
        <v>503</v>
      </c>
      <c r="CM100" t="b">
        <v>0</v>
      </c>
      <c r="CN100">
        <v>0</v>
      </c>
      <c r="CQ100" t="b">
        <v>0</v>
      </c>
      <c r="CR100" t="b">
        <v>1</v>
      </c>
      <c r="CS100" t="b">
        <v>0</v>
      </c>
      <c r="CT100">
        <v>0.4007236063480377</v>
      </c>
    </row>
    <row r="101" spans="1:98" ht="12.75">
      <c r="A101">
        <v>641</v>
      </c>
      <c r="B101" t="s">
        <v>446</v>
      </c>
      <c r="C101" t="s">
        <v>372</v>
      </c>
      <c r="D101" t="s">
        <v>437</v>
      </c>
      <c r="E101">
        <v>1</v>
      </c>
      <c r="G101" t="s">
        <v>246</v>
      </c>
      <c r="H101">
        <v>3</v>
      </c>
      <c r="I101">
        <v>2005</v>
      </c>
      <c r="J101">
        <v>9</v>
      </c>
      <c r="K101">
        <v>6</v>
      </c>
      <c r="L101" t="b">
        <v>1</v>
      </c>
      <c r="M101">
        <v>2006</v>
      </c>
      <c r="N101">
        <v>1</v>
      </c>
      <c r="O101" s="99">
        <v>38673</v>
      </c>
      <c r="P101" s="99">
        <v>38674.54525462963</v>
      </c>
      <c r="Q101" s="128">
        <v>31.8700008392334</v>
      </c>
      <c r="R101" s="128">
        <v>22</v>
      </c>
      <c r="S101" s="128">
        <v>0.6000000238418579</v>
      </c>
      <c r="T101" s="128">
        <v>38.43000030517578</v>
      </c>
      <c r="U101" s="128">
        <v>29.979999542236328</v>
      </c>
      <c r="V101" s="128">
        <v>622.572021484375</v>
      </c>
      <c r="W101">
        <v>1693.7340087890625</v>
      </c>
      <c r="X101">
        <v>2.5209999084472656</v>
      </c>
      <c r="Y101">
        <v>25.299999237060547</v>
      </c>
      <c r="Z101">
        <v>22</v>
      </c>
      <c r="AA101">
        <v>17</v>
      </c>
      <c r="AB101">
        <v>2.140350818634033</v>
      </c>
      <c r="AC101">
        <v>2.240000009536743</v>
      </c>
      <c r="AD101">
        <v>1.4900000095367432</v>
      </c>
      <c r="AE101">
        <v>9.100000381469727</v>
      </c>
      <c r="AF101">
        <v>9.100000381469727</v>
      </c>
      <c r="AG101">
        <v>1.882648229598999</v>
      </c>
      <c r="AH101">
        <v>2.0999999046325684</v>
      </c>
      <c r="AI101">
        <v>17.747350692749023</v>
      </c>
      <c r="AJ101">
        <v>1.8799999952316284</v>
      </c>
      <c r="AK101">
        <v>2.6529672145843506</v>
      </c>
      <c r="AM101">
        <v>5</v>
      </c>
      <c r="AN101">
        <v>0</v>
      </c>
      <c r="AO101">
        <v>0</v>
      </c>
      <c r="AP101">
        <v>0</v>
      </c>
      <c r="AQ101">
        <v>10.158659934997559</v>
      </c>
      <c r="AR101">
        <v>4.799617767333984</v>
      </c>
      <c r="AS101">
        <v>32.00355911254883</v>
      </c>
      <c r="AT101">
        <v>31.200000762939453</v>
      </c>
      <c r="AU101">
        <v>49.29999923706055</v>
      </c>
      <c r="AV101">
        <v>10.535319328308105</v>
      </c>
      <c r="AW101">
        <v>28.540000915527344</v>
      </c>
      <c r="AX101">
        <v>0</v>
      </c>
      <c r="AY101">
        <v>0</v>
      </c>
      <c r="AZ101">
        <v>0</v>
      </c>
      <c r="BA101">
        <v>13</v>
      </c>
      <c r="BB101">
        <v>1</v>
      </c>
      <c r="BC101">
        <v>0</v>
      </c>
      <c r="BD101">
        <v>0</v>
      </c>
      <c r="BE101" t="s">
        <v>243</v>
      </c>
      <c r="BF101" t="s">
        <v>228</v>
      </c>
      <c r="BG101" s="99">
        <v>38674</v>
      </c>
      <c r="BH101">
        <v>0.001853380585089326</v>
      </c>
      <c r="BI101">
        <v>5.247386455535889</v>
      </c>
      <c r="BJ101">
        <v>0.016942033544182777</v>
      </c>
      <c r="BK101">
        <v>0.21982599794864655</v>
      </c>
      <c r="BL101">
        <v>2</v>
      </c>
      <c r="BM101" t="b">
        <v>1</v>
      </c>
      <c r="BN101">
        <v>1</v>
      </c>
      <c r="BO101">
        <v>9.486393928527832</v>
      </c>
      <c r="BP101">
        <v>19.399999618530273</v>
      </c>
      <c r="BQ101">
        <v>41.29999923706055</v>
      </c>
      <c r="BR101">
        <v>34.5</v>
      </c>
      <c r="BS101">
        <v>18.100000381469727</v>
      </c>
      <c r="BT101">
        <v>20.600000381469727</v>
      </c>
      <c r="BU101">
        <v>29.700000762939453</v>
      </c>
      <c r="BV101">
        <v>25.200000762939453</v>
      </c>
      <c r="BW101">
        <v>35.900001525878906</v>
      </c>
      <c r="BX101">
        <v>38.066001892089844</v>
      </c>
      <c r="BY101">
        <v>87.30158233642578</v>
      </c>
      <c r="BZ101">
        <v>79.94453430175781</v>
      </c>
      <c r="CA101">
        <v>8.107481002807617</v>
      </c>
      <c r="CB101">
        <v>13.038183212280273</v>
      </c>
      <c r="CC101" t="s">
        <v>230</v>
      </c>
      <c r="CD101" t="s">
        <v>231</v>
      </c>
      <c r="CE101">
        <v>0</v>
      </c>
      <c r="CG101">
        <v>0.9938973784446716</v>
      </c>
      <c r="CH101">
        <v>0.9877638816833496</v>
      </c>
      <c r="CI101">
        <v>1.590000033378601</v>
      </c>
      <c r="CJ101" t="b">
        <v>1</v>
      </c>
      <c r="CK101" s="99">
        <v>39024</v>
      </c>
      <c r="CL101" t="s">
        <v>503</v>
      </c>
      <c r="CM101" t="b">
        <v>0</v>
      </c>
      <c r="CN101">
        <v>0</v>
      </c>
      <c r="CQ101" t="b">
        <v>0</v>
      </c>
      <c r="CR101" t="b">
        <v>0</v>
      </c>
      <c r="CS101" t="b">
        <v>1</v>
      </c>
      <c r="CT101">
        <v>0.2250000685453415</v>
      </c>
    </row>
    <row r="102" spans="1:98" ht="12.75">
      <c r="A102">
        <v>642</v>
      </c>
      <c r="B102" t="s">
        <v>448</v>
      </c>
      <c r="C102" t="s">
        <v>33</v>
      </c>
      <c r="D102" t="s">
        <v>267</v>
      </c>
      <c r="E102">
        <v>2</v>
      </c>
      <c r="G102" t="s">
        <v>246</v>
      </c>
      <c r="H102">
        <v>3</v>
      </c>
      <c r="I102">
        <v>2004</v>
      </c>
      <c r="J102">
        <v>9</v>
      </c>
      <c r="K102">
        <v>1</v>
      </c>
      <c r="L102" t="b">
        <v>0</v>
      </c>
      <c r="M102">
        <v>2005</v>
      </c>
      <c r="N102">
        <v>3</v>
      </c>
      <c r="O102" s="99">
        <v>38673</v>
      </c>
      <c r="P102" s="99">
        <v>38674.54524305555</v>
      </c>
      <c r="Q102" s="128">
        <v>29.850000381469727</v>
      </c>
      <c r="R102" s="128">
        <v>23.100000381469727</v>
      </c>
      <c r="S102" s="128">
        <v>0</v>
      </c>
      <c r="T102" s="128">
        <v>42.56999969482422</v>
      </c>
      <c r="U102" s="128">
        <v>28.6200008392334</v>
      </c>
      <c r="V102" s="128">
        <v>2415</v>
      </c>
      <c r="W102">
        <v>504</v>
      </c>
      <c r="X102">
        <v>3.0810000896453857</v>
      </c>
      <c r="Y102">
        <v>22.799999237060547</v>
      </c>
      <c r="Z102">
        <v>23</v>
      </c>
      <c r="AA102">
        <v>17</v>
      </c>
      <c r="AB102">
        <v>0</v>
      </c>
      <c r="AC102">
        <v>2.4600000381469727</v>
      </c>
      <c r="AD102">
        <v>1.340000033378601</v>
      </c>
      <c r="AE102">
        <v>13.756375312805176</v>
      </c>
      <c r="AF102">
        <v>9.100000381469727</v>
      </c>
      <c r="AG102">
        <v>0</v>
      </c>
      <c r="AH102">
        <v>0</v>
      </c>
      <c r="AI102">
        <v>28.920032501220703</v>
      </c>
      <c r="AJ102">
        <v>1.899999976158142</v>
      </c>
      <c r="AK102">
        <v>3.794325351715088</v>
      </c>
      <c r="AM102">
        <v>0</v>
      </c>
      <c r="AN102">
        <v>0</v>
      </c>
      <c r="AO102">
        <v>0</v>
      </c>
      <c r="AP102">
        <v>0</v>
      </c>
      <c r="AQ102">
        <v>26.590286254882812</v>
      </c>
      <c r="AR102">
        <v>8.969829559326172</v>
      </c>
      <c r="AS102">
        <v>40.824893951416016</v>
      </c>
      <c r="AT102">
        <v>0</v>
      </c>
      <c r="AU102">
        <v>56.599998474121094</v>
      </c>
      <c r="AV102">
        <v>13.651302337646484</v>
      </c>
      <c r="AW102">
        <v>22.59000015258789</v>
      </c>
      <c r="AX102">
        <v>0</v>
      </c>
      <c r="AY102">
        <v>0</v>
      </c>
      <c r="AZ102">
        <v>0</v>
      </c>
      <c r="BA102">
        <v>18</v>
      </c>
      <c r="BB102">
        <v>1</v>
      </c>
      <c r="BC102">
        <v>0</v>
      </c>
      <c r="BD102">
        <v>0</v>
      </c>
      <c r="BE102" t="s">
        <v>243</v>
      </c>
      <c r="BF102" t="s">
        <v>228</v>
      </c>
      <c r="BG102" s="99">
        <v>38674</v>
      </c>
      <c r="BH102">
        <v>0.0018244091188535094</v>
      </c>
      <c r="BI102">
        <v>11.144316673278809</v>
      </c>
      <c r="BJ102">
        <v>0.005685639567673206</v>
      </c>
      <c r="BK102">
        <v>0.35136958956718445</v>
      </c>
      <c r="BL102">
        <v>2</v>
      </c>
      <c r="BM102" t="b">
        <v>1</v>
      </c>
      <c r="BN102">
        <v>1</v>
      </c>
      <c r="BO102">
        <v>9.653299331665039</v>
      </c>
      <c r="BP102">
        <v>16</v>
      </c>
      <c r="BQ102">
        <v>59.70000076293945</v>
      </c>
      <c r="BR102">
        <v>47.400001525878906</v>
      </c>
      <c r="BS102">
        <v>19.399999618530273</v>
      </c>
      <c r="BT102">
        <v>24</v>
      </c>
      <c r="BU102">
        <v>39.79999923706055</v>
      </c>
      <c r="BV102">
        <v>31.899999618530273</v>
      </c>
      <c r="BW102">
        <v>0</v>
      </c>
      <c r="BX102">
        <v>30.121999740600586</v>
      </c>
      <c r="BY102">
        <v>72.4137954711914</v>
      </c>
      <c r="BZ102">
        <v>63.7658576965332</v>
      </c>
      <c r="CA102">
        <v>10.51065444946289</v>
      </c>
      <c r="CB102">
        <v>17.92294692993164</v>
      </c>
      <c r="CC102" t="s">
        <v>230</v>
      </c>
      <c r="CD102" t="s">
        <v>238</v>
      </c>
      <c r="CE102">
        <v>0</v>
      </c>
      <c r="CF102" t="s">
        <v>17</v>
      </c>
      <c r="CG102">
        <v>0.9141674041748047</v>
      </c>
      <c r="CH102">
        <v>0.8220577239990234</v>
      </c>
      <c r="CI102">
        <v>1.7400000095367432</v>
      </c>
      <c r="CJ102" t="b">
        <v>1</v>
      </c>
      <c r="CK102" s="99">
        <v>38910</v>
      </c>
      <c r="CL102" t="s">
        <v>544</v>
      </c>
      <c r="CM102" t="b">
        <v>0</v>
      </c>
      <c r="CN102">
        <v>0</v>
      </c>
      <c r="CQ102" t="b">
        <v>0</v>
      </c>
      <c r="CR102" t="b">
        <v>0</v>
      </c>
      <c r="CS102" t="b">
        <v>1</v>
      </c>
      <c r="CT102">
        <v>0.1896449774503708</v>
      </c>
    </row>
    <row r="103" spans="1:98" ht="12.75">
      <c r="A103">
        <v>643</v>
      </c>
      <c r="B103" t="s">
        <v>336</v>
      </c>
      <c r="C103" t="s">
        <v>63</v>
      </c>
      <c r="D103" t="s">
        <v>245</v>
      </c>
      <c r="E103">
        <v>2</v>
      </c>
      <c r="G103" t="s">
        <v>246</v>
      </c>
      <c r="H103">
        <v>3</v>
      </c>
      <c r="I103">
        <v>2004</v>
      </c>
      <c r="J103">
        <v>9</v>
      </c>
      <c r="K103">
        <v>12</v>
      </c>
      <c r="L103" t="b">
        <v>1</v>
      </c>
      <c r="M103">
        <v>2005</v>
      </c>
      <c r="N103">
        <v>3</v>
      </c>
      <c r="O103" s="99">
        <v>38673</v>
      </c>
      <c r="P103" s="99">
        <v>38674.54524305555</v>
      </c>
      <c r="Q103" s="128">
        <v>44.04999923706055</v>
      </c>
      <c r="R103" s="128">
        <v>20.100000381469727</v>
      </c>
      <c r="S103" s="128">
        <v>0</v>
      </c>
      <c r="T103" s="128">
        <v>46</v>
      </c>
      <c r="U103" s="128">
        <v>36.75</v>
      </c>
      <c r="V103" s="128">
        <v>98.21199798583984</v>
      </c>
      <c r="W103">
        <v>0</v>
      </c>
      <c r="X103">
        <v>4.10099983215332</v>
      </c>
      <c r="Y103">
        <v>25.700000762939453</v>
      </c>
      <c r="Z103">
        <v>19</v>
      </c>
      <c r="AA103">
        <v>11</v>
      </c>
      <c r="AB103">
        <v>0</v>
      </c>
      <c r="AC103">
        <v>4.03000020980835</v>
      </c>
      <c r="AD103">
        <v>2.3399999141693115</v>
      </c>
      <c r="AE103">
        <v>13</v>
      </c>
      <c r="AF103">
        <v>13</v>
      </c>
      <c r="AG103">
        <v>0</v>
      </c>
      <c r="AH103">
        <v>0</v>
      </c>
      <c r="AI103">
        <v>21.303701400756836</v>
      </c>
      <c r="AJ103">
        <v>3.1600000858306885</v>
      </c>
      <c r="AK103">
        <v>1.7738420963287354</v>
      </c>
      <c r="AM103">
        <v>0</v>
      </c>
      <c r="AN103">
        <v>0</v>
      </c>
      <c r="AO103">
        <v>0</v>
      </c>
      <c r="AP103">
        <v>0</v>
      </c>
      <c r="AQ103">
        <v>18.2725772857666</v>
      </c>
      <c r="AR103">
        <v>30.781234741210938</v>
      </c>
      <c r="AS103">
        <v>21.67425537109375</v>
      </c>
      <c r="AT103">
        <v>0</v>
      </c>
      <c r="AU103">
        <v>76.5999984741211</v>
      </c>
      <c r="AV103">
        <v>11.700873374938965</v>
      </c>
      <c r="AW103">
        <v>27</v>
      </c>
      <c r="AX103">
        <v>0</v>
      </c>
      <c r="AY103">
        <v>0</v>
      </c>
      <c r="AZ103">
        <v>0</v>
      </c>
      <c r="BA103">
        <v>19</v>
      </c>
      <c r="BB103">
        <v>1</v>
      </c>
      <c r="BC103">
        <v>0</v>
      </c>
      <c r="BD103">
        <v>0</v>
      </c>
      <c r="BE103" t="s">
        <v>228</v>
      </c>
      <c r="BF103" t="s">
        <v>228</v>
      </c>
      <c r="BG103" s="99">
        <v>38674</v>
      </c>
      <c r="BH103">
        <v>0.04561527445912361</v>
      </c>
      <c r="BI103">
        <v>5.254245758056641</v>
      </c>
      <c r="BJ103">
        <v>0.07099951803684235</v>
      </c>
      <c r="BK103">
        <v>0.3758111000061035</v>
      </c>
      <c r="BL103">
        <v>2</v>
      </c>
      <c r="BM103" t="b">
        <v>1</v>
      </c>
      <c r="BN103">
        <v>1</v>
      </c>
      <c r="BO103">
        <v>16.036724090576172</v>
      </c>
      <c r="BP103">
        <v>10.399999618530273</v>
      </c>
      <c r="BQ103">
        <v>44</v>
      </c>
      <c r="BR103">
        <v>29.299999237060547</v>
      </c>
      <c r="BS103">
        <v>9.600000381469727</v>
      </c>
      <c r="BT103">
        <v>12.800000190734863</v>
      </c>
      <c r="BU103">
        <v>22.700000762939453</v>
      </c>
      <c r="BV103">
        <v>17.799999237060547</v>
      </c>
      <c r="BW103">
        <v>0</v>
      </c>
      <c r="BX103">
        <v>37.87200164794922</v>
      </c>
      <c r="BY103">
        <v>112.92135620117188</v>
      </c>
      <c r="BZ103">
        <v>100.00077056884766</v>
      </c>
      <c r="CA103">
        <v>6.534454345703125</v>
      </c>
      <c r="CB103">
        <v>14.778658866882324</v>
      </c>
      <c r="CC103" t="s">
        <v>230</v>
      </c>
      <c r="CD103" t="s">
        <v>238</v>
      </c>
      <c r="CE103">
        <v>0</v>
      </c>
      <c r="CG103">
        <v>0.9940161108970642</v>
      </c>
      <c r="CH103">
        <v>0.986034095287323</v>
      </c>
      <c r="CI103">
        <v>2.190000057220459</v>
      </c>
      <c r="CJ103" t="b">
        <v>1</v>
      </c>
      <c r="CK103" s="99">
        <v>39030</v>
      </c>
      <c r="CL103" t="s">
        <v>503</v>
      </c>
      <c r="CM103" t="b">
        <v>0</v>
      </c>
      <c r="CN103">
        <v>0</v>
      </c>
      <c r="CQ103" t="b">
        <v>0</v>
      </c>
      <c r="CR103" t="b">
        <v>0</v>
      </c>
      <c r="CS103" t="b">
        <v>1</v>
      </c>
      <c r="CT103">
        <v>0.352062851190567</v>
      </c>
    </row>
    <row r="104" spans="1:98" ht="12.75">
      <c r="A104">
        <v>645</v>
      </c>
      <c r="B104" t="s">
        <v>402</v>
      </c>
      <c r="C104" t="s">
        <v>401</v>
      </c>
      <c r="D104" t="s">
        <v>598</v>
      </c>
      <c r="E104">
        <v>2</v>
      </c>
      <c r="G104" t="s">
        <v>246</v>
      </c>
      <c r="H104">
        <v>3</v>
      </c>
      <c r="I104">
        <v>2004</v>
      </c>
      <c r="J104">
        <v>9</v>
      </c>
      <c r="K104">
        <v>12</v>
      </c>
      <c r="L104" t="b">
        <v>1</v>
      </c>
      <c r="M104">
        <v>2005</v>
      </c>
      <c r="N104">
        <v>3</v>
      </c>
      <c r="O104" s="99">
        <v>38673</v>
      </c>
      <c r="P104" s="99">
        <v>38674.54525462963</v>
      </c>
      <c r="Q104" s="128">
        <v>61.20000076293945</v>
      </c>
      <c r="R104" s="128">
        <v>30.399999618530273</v>
      </c>
      <c r="S104" s="128">
        <v>0</v>
      </c>
      <c r="T104" s="128">
        <v>61.709999084472656</v>
      </c>
      <c r="U104" s="128">
        <v>41.70000076293945</v>
      </c>
      <c r="V104" s="128">
        <v>44.28099822998047</v>
      </c>
      <c r="W104">
        <v>247.31500244140625</v>
      </c>
      <c r="X104">
        <v>3.8940000534057617</v>
      </c>
      <c r="Y104">
        <v>36.20000076293945</v>
      </c>
      <c r="Z104">
        <v>25</v>
      </c>
      <c r="AA104">
        <v>18</v>
      </c>
      <c r="AB104">
        <v>0</v>
      </c>
      <c r="AC104">
        <v>2.940000057220459</v>
      </c>
      <c r="AD104">
        <v>2.009999990463257</v>
      </c>
      <c r="AE104">
        <v>7.900000095367432</v>
      </c>
      <c r="AF104">
        <v>7.900000095367432</v>
      </c>
      <c r="AG104">
        <v>0</v>
      </c>
      <c r="AH104">
        <v>0</v>
      </c>
      <c r="AI104">
        <v>126.16667175292969</v>
      </c>
      <c r="AJ104">
        <v>2.5199999809265137</v>
      </c>
      <c r="AK104">
        <v>0.4919999837875366</v>
      </c>
      <c r="AM104">
        <v>0</v>
      </c>
      <c r="AN104">
        <v>0</v>
      </c>
      <c r="AO104">
        <v>0</v>
      </c>
      <c r="AP104">
        <v>0</v>
      </c>
      <c r="AQ104">
        <v>49.0399284362793</v>
      </c>
      <c r="AR104">
        <v>18.24936294555664</v>
      </c>
      <c r="AS104">
        <v>11.905113220214844</v>
      </c>
      <c r="AT104">
        <v>0</v>
      </c>
      <c r="AU104">
        <v>73.5</v>
      </c>
      <c r="AV104">
        <v>3.730670690536499</v>
      </c>
      <c r="AW104">
        <v>32.04999923706055</v>
      </c>
      <c r="AX104">
        <v>0</v>
      </c>
      <c r="AY104">
        <v>0</v>
      </c>
      <c r="AZ104">
        <v>0</v>
      </c>
      <c r="BA104">
        <v>17</v>
      </c>
      <c r="BB104">
        <v>1</v>
      </c>
      <c r="BC104">
        <v>0</v>
      </c>
      <c r="BD104">
        <v>0</v>
      </c>
      <c r="BE104" t="s">
        <v>228</v>
      </c>
      <c r="BF104" t="s">
        <v>228</v>
      </c>
      <c r="BG104" s="99">
        <v>38674</v>
      </c>
      <c r="BH104">
        <v>0.15416909754276276</v>
      </c>
      <c r="BI104">
        <v>15.722729682922363</v>
      </c>
      <c r="BJ104">
        <v>0.40559354424476624</v>
      </c>
      <c r="BK104">
        <v>0.6047582030296326</v>
      </c>
      <c r="BL104">
        <v>2</v>
      </c>
      <c r="BM104" t="b">
        <v>1</v>
      </c>
      <c r="BN104">
        <v>1</v>
      </c>
      <c r="BO104">
        <v>12.698080062866211</v>
      </c>
      <c r="BP104">
        <v>7.599999904632568</v>
      </c>
      <c r="BQ104">
        <v>53.20000076293945</v>
      </c>
      <c r="BR104">
        <v>54.599998474121094</v>
      </c>
      <c r="BS104">
        <v>17.5</v>
      </c>
      <c r="BT104">
        <v>21.600000381469727</v>
      </c>
      <c r="BU104">
        <v>41.099998474121094</v>
      </c>
      <c r="BV104">
        <v>31.299999237060547</v>
      </c>
      <c r="BW104">
        <v>0</v>
      </c>
      <c r="BX104">
        <v>39.44499969482422</v>
      </c>
      <c r="BY104">
        <v>97.12460327148438</v>
      </c>
      <c r="BZ104">
        <v>90.15496063232422</v>
      </c>
      <c r="CA104">
        <v>0.6483991146087646</v>
      </c>
      <c r="CB104">
        <v>4.019608974456787</v>
      </c>
      <c r="CC104" t="s">
        <v>230</v>
      </c>
      <c r="CD104" t="s">
        <v>252</v>
      </c>
      <c r="CE104">
        <v>0</v>
      </c>
      <c r="CG104">
        <v>0.9295830726623535</v>
      </c>
      <c r="CH104">
        <v>0.7696853280067444</v>
      </c>
      <c r="CI104">
        <v>2.25</v>
      </c>
      <c r="CJ104" t="b">
        <v>1</v>
      </c>
      <c r="CK104" s="99">
        <v>38918</v>
      </c>
      <c r="CL104" t="s">
        <v>544</v>
      </c>
      <c r="CM104" t="b">
        <v>0</v>
      </c>
      <c r="CN104">
        <v>0</v>
      </c>
      <c r="CQ104" t="b">
        <v>0</v>
      </c>
      <c r="CR104" t="b">
        <v>1</v>
      </c>
      <c r="CS104" t="b">
        <v>0</v>
      </c>
      <c r="CT104">
        <v>0.6479892134666443</v>
      </c>
    </row>
    <row r="105" spans="1:98" ht="12.75">
      <c r="A105">
        <v>647</v>
      </c>
      <c r="B105" t="s">
        <v>505</v>
      </c>
      <c r="C105" t="s">
        <v>504</v>
      </c>
      <c r="D105" t="s">
        <v>283</v>
      </c>
      <c r="E105">
        <v>2</v>
      </c>
      <c r="G105" t="s">
        <v>246</v>
      </c>
      <c r="H105">
        <v>3</v>
      </c>
      <c r="I105">
        <v>2004</v>
      </c>
      <c r="J105">
        <v>9</v>
      </c>
      <c r="K105">
        <v>12</v>
      </c>
      <c r="L105" t="b">
        <v>1</v>
      </c>
      <c r="M105">
        <v>2005</v>
      </c>
      <c r="N105">
        <v>3</v>
      </c>
      <c r="O105" s="99">
        <v>38673</v>
      </c>
      <c r="P105" s="99">
        <v>38674.54525462963</v>
      </c>
      <c r="Q105" s="128">
        <v>50.08000183105469</v>
      </c>
      <c r="R105" s="128">
        <v>26.899999618530273</v>
      </c>
      <c r="S105" s="128">
        <v>0</v>
      </c>
      <c r="T105" s="128">
        <v>58.63999938964844</v>
      </c>
      <c r="U105" s="128">
        <v>31.719999313354492</v>
      </c>
      <c r="V105" s="128">
        <v>39.32099914550781</v>
      </c>
      <c r="W105">
        <v>23.77400016784668</v>
      </c>
      <c r="X105">
        <v>4.072999954223633</v>
      </c>
      <c r="Y105">
        <v>18.200000762939453</v>
      </c>
      <c r="Z105">
        <v>25</v>
      </c>
      <c r="AA105">
        <v>12</v>
      </c>
      <c r="AB105">
        <v>0</v>
      </c>
      <c r="AC105">
        <v>3.7899999618530273</v>
      </c>
      <c r="AD105">
        <v>1.5199999809265137</v>
      </c>
      <c r="AE105">
        <v>15.281980514526367</v>
      </c>
      <c r="AF105">
        <v>13.897439956665039</v>
      </c>
      <c r="AG105">
        <v>0</v>
      </c>
      <c r="AH105">
        <v>0</v>
      </c>
      <c r="AI105">
        <v>20.435853958129883</v>
      </c>
      <c r="AJ105">
        <v>2.8499999046325684</v>
      </c>
      <c r="AK105">
        <v>1.3996233940124512</v>
      </c>
      <c r="AM105">
        <v>0</v>
      </c>
      <c r="AN105">
        <v>0</v>
      </c>
      <c r="AO105">
        <v>0</v>
      </c>
      <c r="AP105">
        <v>0</v>
      </c>
      <c r="AQ105">
        <v>18.04912567138672</v>
      </c>
      <c r="AR105">
        <v>5.179691314697266</v>
      </c>
      <c r="AS105">
        <v>15.375036239624023</v>
      </c>
      <c r="AT105">
        <v>0</v>
      </c>
      <c r="AU105">
        <v>94.69999694824219</v>
      </c>
      <c r="AV105">
        <v>13.589221954345703</v>
      </c>
      <c r="AW105">
        <v>14.6899995803833</v>
      </c>
      <c r="AX105">
        <v>0</v>
      </c>
      <c r="AY105">
        <v>0</v>
      </c>
      <c r="AZ105">
        <v>0</v>
      </c>
      <c r="BA105">
        <v>20</v>
      </c>
      <c r="BB105">
        <v>1</v>
      </c>
      <c r="BC105">
        <v>0</v>
      </c>
      <c r="BD105">
        <v>0</v>
      </c>
      <c r="BE105" t="s">
        <v>228</v>
      </c>
      <c r="BF105" t="s">
        <v>228</v>
      </c>
      <c r="BG105" s="99">
        <v>38674</v>
      </c>
      <c r="BH105">
        <v>0.030589479953050613</v>
      </c>
      <c r="BI105">
        <v>5.381233215332031</v>
      </c>
      <c r="BJ105">
        <v>0.243680939078331</v>
      </c>
      <c r="BK105">
        <v>0.22834476828575134</v>
      </c>
      <c r="BL105">
        <v>2</v>
      </c>
      <c r="BM105" t="b">
        <v>1</v>
      </c>
      <c r="BN105">
        <v>1</v>
      </c>
      <c r="BO105">
        <v>14.53825569152832</v>
      </c>
      <c r="BP105">
        <v>1.600000023841858</v>
      </c>
      <c r="BQ105">
        <v>45.79999923706055</v>
      </c>
      <c r="BR105">
        <v>30.799999237060547</v>
      </c>
      <c r="BS105">
        <v>3.200000047683716</v>
      </c>
      <c r="BT105">
        <v>8.600000381469727</v>
      </c>
      <c r="BU105">
        <v>20.799999237060547</v>
      </c>
      <c r="BV105">
        <v>14.699999809265137</v>
      </c>
      <c r="BW105">
        <v>0</v>
      </c>
      <c r="BX105">
        <v>37.5359992980957</v>
      </c>
      <c r="BY105">
        <v>182.99319458007812</v>
      </c>
      <c r="BZ105">
        <v>158.88124084472656</v>
      </c>
      <c r="CA105">
        <v>6.961951732635498</v>
      </c>
      <c r="CB105">
        <v>17.81948471069336</v>
      </c>
      <c r="CC105" t="s">
        <v>230</v>
      </c>
      <c r="CD105" t="s">
        <v>238</v>
      </c>
      <c r="CE105">
        <v>0</v>
      </c>
      <c r="CG105">
        <v>0.9793923497200012</v>
      </c>
      <c r="CH105">
        <v>0.8737700581550598</v>
      </c>
      <c r="CI105">
        <v>2.1600000858306885</v>
      </c>
      <c r="CJ105" t="b">
        <v>1</v>
      </c>
      <c r="CK105" s="99">
        <v>38927</v>
      </c>
      <c r="CL105" t="s">
        <v>544</v>
      </c>
      <c r="CM105" t="b">
        <v>0</v>
      </c>
      <c r="CN105">
        <v>0</v>
      </c>
      <c r="CQ105" t="b">
        <v>0</v>
      </c>
      <c r="CR105" t="b">
        <v>1</v>
      </c>
      <c r="CS105" t="b">
        <v>1</v>
      </c>
      <c r="CT105">
        <v>0.4418300688266754</v>
      </c>
    </row>
    <row r="106" spans="1:98" ht="12.75">
      <c r="A106">
        <v>651</v>
      </c>
      <c r="B106" t="s">
        <v>507</v>
      </c>
      <c r="C106" t="s">
        <v>506</v>
      </c>
      <c r="D106" t="s">
        <v>280</v>
      </c>
      <c r="E106">
        <v>1</v>
      </c>
      <c r="G106" t="s">
        <v>246</v>
      </c>
      <c r="H106">
        <v>3</v>
      </c>
      <c r="I106">
        <v>2004</v>
      </c>
      <c r="J106">
        <v>9</v>
      </c>
      <c r="K106">
        <v>12</v>
      </c>
      <c r="L106" t="b">
        <v>1</v>
      </c>
      <c r="M106">
        <v>2005</v>
      </c>
      <c r="N106">
        <v>3</v>
      </c>
      <c r="O106" s="99">
        <v>38673</v>
      </c>
      <c r="P106" s="99">
        <v>38674.54524305555</v>
      </c>
      <c r="Q106" s="128">
        <v>42.29999923706055</v>
      </c>
      <c r="R106" s="128">
        <v>20.100000381469727</v>
      </c>
      <c r="S106" s="128">
        <v>0.23999999463558197</v>
      </c>
      <c r="T106" s="128">
        <v>43.40999984741211</v>
      </c>
      <c r="U106" s="128">
        <v>36.5</v>
      </c>
      <c r="V106" s="128">
        <v>765.5</v>
      </c>
      <c r="W106">
        <v>4954.7998046875</v>
      </c>
      <c r="X106">
        <v>3.742000102996826</v>
      </c>
      <c r="Y106">
        <v>31.5</v>
      </c>
      <c r="Z106">
        <v>20</v>
      </c>
      <c r="AA106">
        <v>15</v>
      </c>
      <c r="AB106">
        <v>0.29411765933036804</v>
      </c>
      <c r="AC106">
        <v>3.4100000858306885</v>
      </c>
      <c r="AD106">
        <v>2.0999999046325684</v>
      </c>
      <c r="AE106">
        <v>10.189517974853516</v>
      </c>
      <c r="AF106">
        <v>7.273303031921387</v>
      </c>
      <c r="AG106">
        <v>0.567375898361206</v>
      </c>
      <c r="AH106">
        <v>0.30000001192092896</v>
      </c>
      <c r="AI106">
        <v>67.10905456542969</v>
      </c>
      <c r="AJ106">
        <v>2.809999942779541</v>
      </c>
      <c r="AK106">
        <v>2.3981480598449707</v>
      </c>
      <c r="AM106">
        <v>0</v>
      </c>
      <c r="AN106">
        <v>0</v>
      </c>
      <c r="AO106">
        <v>0</v>
      </c>
      <c r="AP106">
        <v>0</v>
      </c>
      <c r="AQ106">
        <v>9.131272315979004</v>
      </c>
      <c r="AR106">
        <v>23.29881477355957</v>
      </c>
      <c r="AS106">
        <v>26.366165161132812</v>
      </c>
      <c r="AT106">
        <v>4</v>
      </c>
      <c r="AU106">
        <v>68.19999694824219</v>
      </c>
      <c r="AV106">
        <v>10.224347114562988</v>
      </c>
      <c r="AW106">
        <v>30.899999618530273</v>
      </c>
      <c r="AX106">
        <v>0</v>
      </c>
      <c r="AY106">
        <v>0</v>
      </c>
      <c r="AZ106">
        <v>0</v>
      </c>
      <c r="BA106">
        <v>13</v>
      </c>
      <c r="BB106">
        <v>1</v>
      </c>
      <c r="BC106">
        <v>0</v>
      </c>
      <c r="BD106">
        <v>0</v>
      </c>
      <c r="BE106" t="s">
        <v>228</v>
      </c>
      <c r="BF106" t="s">
        <v>229</v>
      </c>
      <c r="BG106" s="99">
        <v>38674</v>
      </c>
      <c r="BH106">
        <v>0.005378806963562965</v>
      </c>
      <c r="BI106">
        <v>8.956730842590332</v>
      </c>
      <c r="BJ106">
        <v>0.014184701256453991</v>
      </c>
      <c r="BK106">
        <v>0.4472270607948303</v>
      </c>
      <c r="BL106">
        <v>2</v>
      </c>
      <c r="BM106" t="b">
        <v>1</v>
      </c>
      <c r="BN106">
        <v>1</v>
      </c>
      <c r="BO106">
        <v>14.180476188659668</v>
      </c>
      <c r="BP106">
        <v>18.5</v>
      </c>
      <c r="BQ106">
        <v>46.79999923706055</v>
      </c>
      <c r="BR106">
        <v>32.20000076293945</v>
      </c>
      <c r="BS106">
        <v>14.300000190734863</v>
      </c>
      <c r="BT106">
        <v>17.200000762939453</v>
      </c>
      <c r="BU106">
        <v>26.5</v>
      </c>
      <c r="BV106">
        <v>21.899999618530273</v>
      </c>
      <c r="BW106">
        <v>3.9000000953674316</v>
      </c>
      <c r="BX106">
        <v>29.91900062561035</v>
      </c>
      <c r="BY106">
        <v>91.78082275390625</v>
      </c>
      <c r="BZ106">
        <v>83.47120666503906</v>
      </c>
      <c r="CA106">
        <v>7.353468418121338</v>
      </c>
      <c r="CB106">
        <v>12.545862197875977</v>
      </c>
      <c r="CC106" t="s">
        <v>230</v>
      </c>
      <c r="CD106" t="s">
        <v>235</v>
      </c>
      <c r="CE106">
        <v>0</v>
      </c>
      <c r="CG106">
        <v>0.9307469725608826</v>
      </c>
      <c r="CH106">
        <v>0.4734351933002472</v>
      </c>
      <c r="CI106">
        <v>2.5299999713897705</v>
      </c>
      <c r="CJ106" t="b">
        <v>1</v>
      </c>
      <c r="CK106" s="99">
        <v>38930</v>
      </c>
      <c r="CL106" t="s">
        <v>544</v>
      </c>
      <c r="CM106" t="b">
        <v>0</v>
      </c>
      <c r="CN106">
        <v>0</v>
      </c>
      <c r="CQ106" t="b">
        <v>0</v>
      </c>
      <c r="CR106" t="b">
        <v>0</v>
      </c>
      <c r="CS106" t="b">
        <v>1</v>
      </c>
      <c r="CT106">
        <v>0.24931886792182922</v>
      </c>
    </row>
    <row r="107" spans="1:98" ht="12.75">
      <c r="A107">
        <v>653</v>
      </c>
      <c r="B107" t="s">
        <v>509</v>
      </c>
      <c r="C107" t="s">
        <v>508</v>
      </c>
      <c r="D107" t="s">
        <v>274</v>
      </c>
      <c r="E107">
        <v>2</v>
      </c>
      <c r="G107" t="s">
        <v>246</v>
      </c>
      <c r="H107">
        <v>3</v>
      </c>
      <c r="I107">
        <v>2004</v>
      </c>
      <c r="J107">
        <v>9</v>
      </c>
      <c r="K107">
        <v>12</v>
      </c>
      <c r="L107" t="b">
        <v>1</v>
      </c>
      <c r="M107">
        <v>2005</v>
      </c>
      <c r="N107">
        <v>3</v>
      </c>
      <c r="O107" s="99">
        <v>38673</v>
      </c>
      <c r="P107" s="99">
        <v>38674.54525462963</v>
      </c>
      <c r="Q107" s="128">
        <v>71</v>
      </c>
      <c r="R107" s="128">
        <v>23.600000381469727</v>
      </c>
      <c r="S107" s="128">
        <v>0.9200000166893005</v>
      </c>
      <c r="T107" s="128">
        <v>71</v>
      </c>
      <c r="U107" s="128">
        <v>54.189998626708984</v>
      </c>
      <c r="V107" s="128">
        <v>130.30299377441406</v>
      </c>
      <c r="W107">
        <v>0</v>
      </c>
      <c r="X107">
        <v>4.915999889373779</v>
      </c>
      <c r="Y107">
        <v>35.099998474121094</v>
      </c>
      <c r="Z107">
        <v>22</v>
      </c>
      <c r="AA107">
        <v>14</v>
      </c>
      <c r="AB107">
        <v>3.051643133163452</v>
      </c>
      <c r="AC107">
        <v>5.320000171661377</v>
      </c>
      <c r="AD107">
        <v>2.619999885559082</v>
      </c>
      <c r="AE107">
        <v>12.061113357543945</v>
      </c>
      <c r="AF107">
        <v>10.863409996032715</v>
      </c>
      <c r="AG107">
        <v>1.2957746982574463</v>
      </c>
      <c r="AH107">
        <v>2.200000047683716</v>
      </c>
      <c r="AI107">
        <v>12.965323448181152</v>
      </c>
      <c r="AJ107">
        <v>4.239999771118164</v>
      </c>
      <c r="AK107">
        <v>1.281337022781372</v>
      </c>
      <c r="AM107">
        <v>0</v>
      </c>
      <c r="AN107">
        <v>0</v>
      </c>
      <c r="AO107">
        <v>0</v>
      </c>
      <c r="AP107">
        <v>0</v>
      </c>
      <c r="AQ107">
        <v>9.504016876220703</v>
      </c>
      <c r="AR107">
        <v>36.33863067626953</v>
      </c>
      <c r="AS107">
        <v>19.06070327758789</v>
      </c>
      <c r="AT107">
        <v>34.29999923706055</v>
      </c>
      <c r="AU107">
        <v>117</v>
      </c>
      <c r="AV107">
        <v>12.065000534057617</v>
      </c>
      <c r="AW107">
        <v>23.719999313354492</v>
      </c>
      <c r="AX107">
        <v>0</v>
      </c>
      <c r="AY107">
        <v>0</v>
      </c>
      <c r="AZ107">
        <v>0</v>
      </c>
      <c r="BA107">
        <v>12</v>
      </c>
      <c r="BB107">
        <v>1</v>
      </c>
      <c r="BC107">
        <v>0</v>
      </c>
      <c r="BD107">
        <v>0</v>
      </c>
      <c r="BE107" t="s">
        <v>228</v>
      </c>
      <c r="BF107" t="s">
        <v>243</v>
      </c>
      <c r="BG107" s="99">
        <v>38674</v>
      </c>
      <c r="BH107">
        <v>0.03814230486750603</v>
      </c>
      <c r="BI107">
        <v>4.07913064956665</v>
      </c>
      <c r="BJ107">
        <v>0.05644432455301285</v>
      </c>
      <c r="BK107">
        <v>0.1997697502374649</v>
      </c>
      <c r="BL107">
        <v>2</v>
      </c>
      <c r="BM107" t="b">
        <v>1</v>
      </c>
      <c r="BN107">
        <v>1</v>
      </c>
      <c r="BO107">
        <v>21.454444885253906</v>
      </c>
      <c r="BP107">
        <v>21.299999237060547</v>
      </c>
      <c r="BQ107">
        <v>63.400001525878906</v>
      </c>
      <c r="BR107">
        <v>28.899999618530273</v>
      </c>
      <c r="BS107">
        <v>13.399999618530273</v>
      </c>
      <c r="BT107">
        <v>15</v>
      </c>
      <c r="BU107">
        <v>26.600000381469727</v>
      </c>
      <c r="BV107">
        <v>20.799999237060547</v>
      </c>
      <c r="BW107">
        <v>36.099998474121094</v>
      </c>
      <c r="BX107">
        <v>37.875999450683594</v>
      </c>
      <c r="BY107">
        <v>113.4615478515625</v>
      </c>
      <c r="BZ107">
        <v>101.1983871459961</v>
      </c>
      <c r="CA107">
        <v>8.071484565734863</v>
      </c>
      <c r="CB107">
        <v>15.157748222351074</v>
      </c>
      <c r="CC107" t="s">
        <v>230</v>
      </c>
      <c r="CD107" t="s">
        <v>235</v>
      </c>
      <c r="CE107">
        <v>0</v>
      </c>
      <c r="CG107">
        <v>0.6912832260131836</v>
      </c>
      <c r="CH107">
        <v>0.7368184328079224</v>
      </c>
      <c r="CI107">
        <v>3.369999885559082</v>
      </c>
      <c r="CJ107" t="b">
        <v>1</v>
      </c>
      <c r="CK107" s="99">
        <v>38969</v>
      </c>
      <c r="CL107" t="s">
        <v>503</v>
      </c>
      <c r="CM107" t="b">
        <v>0</v>
      </c>
      <c r="CN107">
        <v>0</v>
      </c>
      <c r="CQ107" t="b">
        <v>0</v>
      </c>
      <c r="CR107" t="b">
        <v>1</v>
      </c>
      <c r="CS107" t="b">
        <v>0</v>
      </c>
      <c r="CT107">
        <v>0.420512855052948</v>
      </c>
    </row>
    <row r="108" spans="1:98" ht="12.75">
      <c r="A108">
        <v>656</v>
      </c>
      <c r="B108" t="s">
        <v>513</v>
      </c>
      <c r="C108" t="s">
        <v>512</v>
      </c>
      <c r="D108" t="s">
        <v>307</v>
      </c>
      <c r="E108">
        <v>1</v>
      </c>
      <c r="G108" t="s">
        <v>246</v>
      </c>
      <c r="H108">
        <v>3</v>
      </c>
      <c r="I108">
        <v>2004</v>
      </c>
      <c r="J108">
        <v>9</v>
      </c>
      <c r="K108">
        <v>12</v>
      </c>
      <c r="L108" t="b">
        <v>1</v>
      </c>
      <c r="M108">
        <v>2005</v>
      </c>
      <c r="N108">
        <v>3</v>
      </c>
      <c r="O108" s="99">
        <v>38673</v>
      </c>
      <c r="P108" s="99">
        <v>38674.54524305555</v>
      </c>
      <c r="Q108" s="128">
        <v>42.06999969482422</v>
      </c>
      <c r="R108" s="128">
        <v>17.899999618530273</v>
      </c>
      <c r="S108" s="128">
        <v>0.2800000011920929</v>
      </c>
      <c r="T108" s="128">
        <v>57.72999954223633</v>
      </c>
      <c r="U108" s="128">
        <v>40.5099983215332</v>
      </c>
      <c r="V108" s="128">
        <v>29.32900047302246</v>
      </c>
      <c r="W108">
        <v>0</v>
      </c>
      <c r="X108">
        <v>4.302999973297119</v>
      </c>
      <c r="Y108">
        <v>34.099998474121094</v>
      </c>
      <c r="Z108">
        <v>20</v>
      </c>
      <c r="AA108">
        <v>14.5</v>
      </c>
      <c r="AB108">
        <v>2.222222089767456</v>
      </c>
      <c r="AC108">
        <v>4.139999866485596</v>
      </c>
      <c r="AD108">
        <v>2.3499999046325684</v>
      </c>
      <c r="AE108">
        <v>12</v>
      </c>
      <c r="AF108">
        <v>10.199999809265137</v>
      </c>
      <c r="AG108">
        <v>0.6655574440956116</v>
      </c>
      <c r="AH108">
        <v>1.2000000476837158</v>
      </c>
      <c r="AI108">
        <v>13.883903503417969</v>
      </c>
      <c r="AJ108">
        <v>3.299999952316284</v>
      </c>
      <c r="AK108">
        <v>5.110413551330566</v>
      </c>
      <c r="AM108">
        <v>0</v>
      </c>
      <c r="AN108">
        <v>0</v>
      </c>
      <c r="AO108">
        <v>0</v>
      </c>
      <c r="AP108">
        <v>0</v>
      </c>
      <c r="AQ108">
        <v>11.913538932800293</v>
      </c>
      <c r="AR108">
        <v>20.586776733398438</v>
      </c>
      <c r="AS108">
        <v>13.821754455566406</v>
      </c>
      <c r="AT108">
        <v>20.100000381469727</v>
      </c>
      <c r="AU108">
        <v>82.80000305175781</v>
      </c>
      <c r="AV108">
        <v>15.506604194641113</v>
      </c>
      <c r="AW108">
        <v>30</v>
      </c>
      <c r="AX108">
        <v>0</v>
      </c>
      <c r="AY108">
        <v>0</v>
      </c>
      <c r="AZ108">
        <v>0</v>
      </c>
      <c r="BA108">
        <v>15</v>
      </c>
      <c r="BB108">
        <v>1</v>
      </c>
      <c r="BC108">
        <v>0</v>
      </c>
      <c r="BD108">
        <v>0</v>
      </c>
      <c r="BE108" t="s">
        <v>228</v>
      </c>
      <c r="BF108" t="s">
        <v>243</v>
      </c>
      <c r="BG108" s="99">
        <v>38674</v>
      </c>
      <c r="BH108">
        <v>0.109568290412426</v>
      </c>
      <c r="BI108">
        <v>2.8039045333862305</v>
      </c>
      <c r="BJ108">
        <v>0.3158624470233917</v>
      </c>
      <c r="BK108">
        <v>0.1413133144378662</v>
      </c>
      <c r="BL108">
        <v>2</v>
      </c>
      <c r="BM108" t="b">
        <v>1</v>
      </c>
      <c r="BN108">
        <v>1</v>
      </c>
      <c r="BO108">
        <v>16.720693588256836</v>
      </c>
      <c r="BP108">
        <v>10.800000190734863</v>
      </c>
      <c r="BQ108">
        <v>56.5</v>
      </c>
      <c r="BR108">
        <v>40.400001525878906</v>
      </c>
      <c r="BS108">
        <v>10.699999809265137</v>
      </c>
      <c r="BT108">
        <v>15.399999618530273</v>
      </c>
      <c r="BU108">
        <v>30.200000762939453</v>
      </c>
      <c r="BV108">
        <v>22.799999237060547</v>
      </c>
      <c r="BW108">
        <v>15.899999618530273</v>
      </c>
      <c r="BX108">
        <v>29.871000289916992</v>
      </c>
      <c r="BY108">
        <v>78.50877380371094</v>
      </c>
      <c r="BZ108">
        <v>70.10545349121094</v>
      </c>
      <c r="CA108">
        <v>12.329018592834473</v>
      </c>
      <c r="CB108">
        <v>20.562971115112305</v>
      </c>
      <c r="CC108" t="s">
        <v>230</v>
      </c>
      <c r="CD108" t="s">
        <v>260</v>
      </c>
      <c r="CE108">
        <v>0</v>
      </c>
      <c r="CF108" t="s">
        <v>17</v>
      </c>
      <c r="CG108">
        <v>0.9725826382637024</v>
      </c>
      <c r="CH108">
        <v>0.7718228101730347</v>
      </c>
      <c r="CI108">
        <v>2.8299999237060547</v>
      </c>
      <c r="CJ108" t="b">
        <v>1</v>
      </c>
      <c r="CK108" s="99">
        <v>38933</v>
      </c>
      <c r="CL108" t="s">
        <v>544</v>
      </c>
      <c r="CM108" t="b">
        <v>0</v>
      </c>
      <c r="CN108">
        <v>0</v>
      </c>
      <c r="CQ108" t="b">
        <v>0</v>
      </c>
      <c r="CR108" t="b">
        <v>0</v>
      </c>
      <c r="CS108" t="b">
        <v>1</v>
      </c>
      <c r="CT108">
        <v>0.15379878878593445</v>
      </c>
    </row>
    <row r="109" spans="1:98" ht="12.75">
      <c r="A109">
        <v>668</v>
      </c>
      <c r="B109" t="s">
        <v>529</v>
      </c>
      <c r="C109" t="s">
        <v>530</v>
      </c>
      <c r="D109" t="s">
        <v>531</v>
      </c>
      <c r="E109">
        <v>2</v>
      </c>
      <c r="G109" t="s">
        <v>246</v>
      </c>
      <c r="H109">
        <v>3</v>
      </c>
      <c r="I109">
        <v>2004</v>
      </c>
      <c r="J109">
        <v>9</v>
      </c>
      <c r="K109">
        <v>12</v>
      </c>
      <c r="L109" t="b">
        <v>1</v>
      </c>
      <c r="M109">
        <v>2005</v>
      </c>
      <c r="N109">
        <v>3</v>
      </c>
      <c r="O109" s="99">
        <v>38673</v>
      </c>
      <c r="P109" s="99">
        <v>38674.54524305555</v>
      </c>
      <c r="Q109" s="128">
        <v>45.380001068115234</v>
      </c>
      <c r="R109" s="128">
        <v>14</v>
      </c>
      <c r="S109" s="128">
        <v>0</v>
      </c>
      <c r="T109" s="128">
        <v>60.18000030517578</v>
      </c>
      <c r="U109" s="128">
        <v>41</v>
      </c>
      <c r="V109" s="128">
        <v>37.83300018310547</v>
      </c>
      <c r="W109">
        <v>14.630000114440918</v>
      </c>
      <c r="X109">
        <v>5.379000186920166</v>
      </c>
      <c r="Y109">
        <v>32.5</v>
      </c>
      <c r="Z109">
        <v>16</v>
      </c>
      <c r="AA109">
        <v>10</v>
      </c>
      <c r="AB109">
        <v>0</v>
      </c>
      <c r="AC109">
        <v>5</v>
      </c>
      <c r="AD109">
        <v>3.25</v>
      </c>
      <c r="AE109">
        <v>9</v>
      </c>
      <c r="AF109">
        <v>8.600000381469727</v>
      </c>
      <c r="AG109">
        <v>0</v>
      </c>
      <c r="AH109">
        <v>0</v>
      </c>
      <c r="AI109">
        <v>20.05052947998047</v>
      </c>
      <c r="AJ109">
        <v>4.210000038146973</v>
      </c>
      <c r="AK109">
        <v>2.6878879070281982</v>
      </c>
      <c r="AM109">
        <v>0</v>
      </c>
      <c r="AN109">
        <v>0</v>
      </c>
      <c r="AO109">
        <v>0</v>
      </c>
      <c r="AP109">
        <v>0</v>
      </c>
      <c r="AQ109">
        <v>18.107336044311523</v>
      </c>
      <c r="AR109">
        <v>18.66109848022461</v>
      </c>
      <c r="AS109">
        <v>21.044559478759766</v>
      </c>
      <c r="AT109">
        <v>0</v>
      </c>
      <c r="AU109">
        <v>80</v>
      </c>
      <c r="AV109">
        <v>12.00698184967041</v>
      </c>
      <c r="AW109">
        <v>31.549999237060547</v>
      </c>
      <c r="AX109">
        <v>0</v>
      </c>
      <c r="AY109">
        <v>0</v>
      </c>
      <c r="AZ109">
        <v>0</v>
      </c>
      <c r="BA109">
        <v>14</v>
      </c>
      <c r="BB109">
        <v>1</v>
      </c>
      <c r="BC109">
        <v>0</v>
      </c>
      <c r="BD109">
        <v>0</v>
      </c>
      <c r="BE109" t="s">
        <v>228</v>
      </c>
      <c r="BF109" t="s">
        <v>229</v>
      </c>
      <c r="BG109" s="99">
        <v>38674</v>
      </c>
      <c r="BH109">
        <v>0.03351544216275215</v>
      </c>
      <c r="BI109">
        <v>4.298511981964111</v>
      </c>
      <c r="BJ109">
        <v>0.10576294362545013</v>
      </c>
      <c r="BK109">
        <v>0.25832292437553406</v>
      </c>
      <c r="BL109">
        <v>2</v>
      </c>
      <c r="BM109" t="b">
        <v>1</v>
      </c>
      <c r="BN109">
        <v>1</v>
      </c>
      <c r="BO109">
        <v>21.20083999633789</v>
      </c>
      <c r="BP109">
        <v>11.300000190734863</v>
      </c>
      <c r="BQ109">
        <v>62.20000076293945</v>
      </c>
      <c r="BR109">
        <v>24.700000762939453</v>
      </c>
      <c r="BS109">
        <v>7.599999904632568</v>
      </c>
      <c r="BT109">
        <v>10.5</v>
      </c>
      <c r="BU109">
        <v>20.899999618530273</v>
      </c>
      <c r="BV109">
        <v>15.699999809265137</v>
      </c>
      <c r="BW109">
        <v>0</v>
      </c>
      <c r="BX109">
        <v>36.98500061035156</v>
      </c>
      <c r="BY109">
        <v>89.1719741821289</v>
      </c>
      <c r="BZ109">
        <v>81.59339141845703</v>
      </c>
      <c r="CA109">
        <v>7.450828552246094</v>
      </c>
      <c r="CB109">
        <v>15.257822036743164</v>
      </c>
      <c r="CC109" t="s">
        <v>230</v>
      </c>
      <c r="CE109">
        <v>0</v>
      </c>
      <c r="CG109">
        <v>0.9877215027809143</v>
      </c>
      <c r="CH109">
        <v>0.8276571035385132</v>
      </c>
      <c r="CI109">
        <v>3.4000000953674316</v>
      </c>
      <c r="CJ109" t="b">
        <v>1</v>
      </c>
      <c r="CK109" s="99">
        <v>38970</v>
      </c>
      <c r="CL109" t="s">
        <v>544</v>
      </c>
      <c r="CM109" t="b">
        <v>0</v>
      </c>
      <c r="CN109">
        <v>0</v>
      </c>
      <c r="CQ109" t="b">
        <v>0</v>
      </c>
      <c r="CR109" t="b">
        <v>0</v>
      </c>
      <c r="CS109" t="b">
        <v>1</v>
      </c>
      <c r="CT109">
        <v>0.25389477610588074</v>
      </c>
    </row>
    <row r="110" spans="1:98" ht="12.75">
      <c r="A110">
        <v>669</v>
      </c>
      <c r="B110" t="s">
        <v>527</v>
      </c>
      <c r="C110" t="s">
        <v>526</v>
      </c>
      <c r="D110" t="s">
        <v>233</v>
      </c>
      <c r="E110">
        <v>2</v>
      </c>
      <c r="G110" t="s">
        <v>246</v>
      </c>
      <c r="H110">
        <v>3</v>
      </c>
      <c r="I110">
        <v>2005</v>
      </c>
      <c r="J110">
        <v>9</v>
      </c>
      <c r="K110">
        <v>6</v>
      </c>
      <c r="L110" t="b">
        <v>1</v>
      </c>
      <c r="M110">
        <v>2006</v>
      </c>
      <c r="N110">
        <v>1</v>
      </c>
      <c r="O110" s="99">
        <v>38673</v>
      </c>
      <c r="P110" s="99">
        <v>38674.54524305555</v>
      </c>
      <c r="Q110" s="128">
        <v>26.899999618530273</v>
      </c>
      <c r="R110" s="128">
        <v>25.399999618530273</v>
      </c>
      <c r="S110" s="128">
        <v>0</v>
      </c>
      <c r="T110" s="128">
        <v>42.439998626708984</v>
      </c>
      <c r="U110" s="128">
        <v>20.68000030517578</v>
      </c>
      <c r="V110" s="128">
        <v>75.76599884033203</v>
      </c>
      <c r="W110">
        <v>0</v>
      </c>
      <c r="X110">
        <v>2.999000072479248</v>
      </c>
      <c r="Y110">
        <v>14.800000190734863</v>
      </c>
      <c r="Z110">
        <v>22</v>
      </c>
      <c r="AA110">
        <v>14</v>
      </c>
      <c r="AB110">
        <v>0</v>
      </c>
      <c r="AC110">
        <v>1.9500000476837158</v>
      </c>
      <c r="AD110">
        <v>1.059999942779541</v>
      </c>
      <c r="AE110">
        <v>13</v>
      </c>
      <c r="AF110">
        <v>13</v>
      </c>
      <c r="AG110">
        <v>0</v>
      </c>
      <c r="AH110">
        <v>0</v>
      </c>
      <c r="AI110">
        <v>52.13297653198242</v>
      </c>
      <c r="AJ110">
        <v>1.5299999713897705</v>
      </c>
      <c r="AK110">
        <v>1.3223142623901367</v>
      </c>
      <c r="AM110">
        <v>0</v>
      </c>
      <c r="AN110">
        <v>0</v>
      </c>
      <c r="AO110">
        <v>0</v>
      </c>
      <c r="AP110">
        <v>0</v>
      </c>
      <c r="AQ110">
        <v>40.824703216552734</v>
      </c>
      <c r="AR110">
        <v>25.7257137298584</v>
      </c>
      <c r="AS110">
        <v>7.209787845611572</v>
      </c>
      <c r="AT110">
        <v>0</v>
      </c>
      <c r="AU110">
        <v>42.900001525878906</v>
      </c>
      <c r="AV110">
        <v>9.784494400024414</v>
      </c>
      <c r="AW110">
        <v>11.699999809265137</v>
      </c>
      <c r="AX110">
        <v>0</v>
      </c>
      <c r="AY110">
        <v>0</v>
      </c>
      <c r="AZ110">
        <v>0</v>
      </c>
      <c r="BA110">
        <v>30</v>
      </c>
      <c r="BB110">
        <v>1</v>
      </c>
      <c r="BC110">
        <v>0</v>
      </c>
      <c r="BD110">
        <v>0</v>
      </c>
      <c r="BE110" t="s">
        <v>228</v>
      </c>
      <c r="BF110" t="s">
        <v>228</v>
      </c>
      <c r="BG110" s="99">
        <v>38674</v>
      </c>
      <c r="BH110">
        <v>0.16733236610889435</v>
      </c>
      <c r="BI110">
        <v>14.804336547851562</v>
      </c>
      <c r="BJ110">
        <v>0.3275814950466156</v>
      </c>
      <c r="BK110">
        <v>0.5699774026870728</v>
      </c>
      <c r="BL110">
        <v>2</v>
      </c>
      <c r="BM110" t="b">
        <v>1</v>
      </c>
      <c r="BN110">
        <v>1</v>
      </c>
      <c r="BO110">
        <v>7.762068271636963</v>
      </c>
      <c r="BP110">
        <v>9</v>
      </c>
      <c r="BQ110">
        <v>78.9000015258789</v>
      </c>
      <c r="BR110">
        <v>56</v>
      </c>
      <c r="BS110">
        <v>15.199999809265137</v>
      </c>
      <c r="BT110">
        <v>17.899999618530273</v>
      </c>
      <c r="BU110">
        <v>44.20000076293945</v>
      </c>
      <c r="BV110">
        <v>31.100000381469727</v>
      </c>
      <c r="BW110">
        <v>0</v>
      </c>
      <c r="BX110">
        <v>30.889999389648438</v>
      </c>
      <c r="BY110">
        <v>81.6720199584961</v>
      </c>
      <c r="BZ110">
        <v>72.21170043945312</v>
      </c>
      <c r="CA110">
        <v>5.465635776519775</v>
      </c>
      <c r="CB110">
        <v>11.895910263061523</v>
      </c>
      <c r="CC110" t="s">
        <v>230</v>
      </c>
      <c r="CD110" t="s">
        <v>252</v>
      </c>
      <c r="CE110">
        <v>0</v>
      </c>
      <c r="CG110">
        <v>0.9674130082130432</v>
      </c>
      <c r="CH110">
        <v>0.6238851547241211</v>
      </c>
      <c r="CI110">
        <v>1</v>
      </c>
      <c r="CJ110" t="b">
        <v>1</v>
      </c>
      <c r="CK110" s="99">
        <v>39035</v>
      </c>
      <c r="CL110" t="s">
        <v>503</v>
      </c>
      <c r="CM110" t="b">
        <v>0</v>
      </c>
      <c r="CN110">
        <v>0</v>
      </c>
      <c r="CQ110" t="b">
        <v>0</v>
      </c>
      <c r="CR110" t="b">
        <v>1</v>
      </c>
      <c r="CS110" t="b">
        <v>1</v>
      </c>
      <c r="CT110">
        <v>0.3551601469516754</v>
      </c>
    </row>
    <row r="111" spans="1:98" ht="12.75">
      <c r="A111">
        <v>670</v>
      </c>
      <c r="B111" t="s">
        <v>540</v>
      </c>
      <c r="C111" t="s">
        <v>535</v>
      </c>
      <c r="D111" t="s">
        <v>275</v>
      </c>
      <c r="E111">
        <v>1</v>
      </c>
      <c r="G111" t="s">
        <v>246</v>
      </c>
      <c r="H111">
        <v>3</v>
      </c>
      <c r="I111">
        <v>2004</v>
      </c>
      <c r="J111">
        <v>9</v>
      </c>
      <c r="K111">
        <v>3</v>
      </c>
      <c r="L111" t="b">
        <v>0</v>
      </c>
      <c r="M111">
        <v>2005</v>
      </c>
      <c r="N111">
        <v>2</v>
      </c>
      <c r="O111" s="99">
        <v>38673</v>
      </c>
      <c r="P111" s="99">
        <v>38674.54524305555</v>
      </c>
      <c r="Q111" s="128">
        <v>38.58000183105469</v>
      </c>
      <c r="R111" s="128">
        <v>17.5</v>
      </c>
      <c r="S111" s="128">
        <v>0</v>
      </c>
      <c r="T111" s="128">
        <v>47.439998626708984</v>
      </c>
      <c r="U111" s="128">
        <v>32.459999084472656</v>
      </c>
      <c r="V111" s="128">
        <v>341.3739929199219</v>
      </c>
      <c r="W111">
        <v>0</v>
      </c>
      <c r="X111">
        <v>3.6540000438690186</v>
      </c>
      <c r="Y111">
        <v>24.100000381469727</v>
      </c>
      <c r="Z111">
        <v>18</v>
      </c>
      <c r="AA111">
        <v>10</v>
      </c>
      <c r="AB111">
        <v>0</v>
      </c>
      <c r="AC111">
        <v>3.0999999046325684</v>
      </c>
      <c r="AD111">
        <v>2.4100000858306885</v>
      </c>
      <c r="AE111">
        <v>7</v>
      </c>
      <c r="AF111">
        <v>5.199999809265137</v>
      </c>
      <c r="AG111">
        <v>0</v>
      </c>
      <c r="AH111">
        <v>0</v>
      </c>
      <c r="AI111">
        <v>73.56392669677734</v>
      </c>
      <c r="AJ111">
        <v>2.7100000381469727</v>
      </c>
      <c r="AK111">
        <v>1.1892262697219849</v>
      </c>
      <c r="AM111">
        <v>0</v>
      </c>
      <c r="AN111">
        <v>0</v>
      </c>
      <c r="AO111">
        <v>0</v>
      </c>
      <c r="AP111">
        <v>0</v>
      </c>
      <c r="AQ111">
        <v>31.268903732299805</v>
      </c>
      <c r="AR111">
        <v>33.50799560546875</v>
      </c>
      <c r="AS111">
        <v>22.730575561523438</v>
      </c>
      <c r="AT111">
        <v>0</v>
      </c>
      <c r="AU111">
        <v>55.79999923706055</v>
      </c>
      <c r="AV111">
        <v>7.660004138946533</v>
      </c>
      <c r="AW111">
        <v>32.459999084472656</v>
      </c>
      <c r="AX111">
        <v>0</v>
      </c>
      <c r="AY111">
        <v>0</v>
      </c>
      <c r="AZ111">
        <v>0</v>
      </c>
      <c r="BA111">
        <v>12</v>
      </c>
      <c r="BB111">
        <v>1</v>
      </c>
      <c r="BC111">
        <v>0</v>
      </c>
      <c r="BD111">
        <v>0</v>
      </c>
      <c r="BE111" t="s">
        <v>228</v>
      </c>
      <c r="BF111" t="s">
        <v>228</v>
      </c>
      <c r="BG111" s="99">
        <v>38674</v>
      </c>
      <c r="BH111">
        <v>0.03744591400027275</v>
      </c>
      <c r="BI111">
        <v>13.636364936828613</v>
      </c>
      <c r="BJ111">
        <v>0.05447458103299141</v>
      </c>
      <c r="BK111">
        <v>0.5867396593093872</v>
      </c>
      <c r="BL111">
        <v>2</v>
      </c>
      <c r="BM111" t="b">
        <v>1</v>
      </c>
      <c r="BN111">
        <v>1</v>
      </c>
      <c r="BO111">
        <v>13.598774909973145</v>
      </c>
      <c r="BP111">
        <v>18.700000762939453</v>
      </c>
      <c r="BQ111">
        <v>78.80000305175781</v>
      </c>
      <c r="BR111">
        <v>46.70000076293945</v>
      </c>
      <c r="BS111">
        <v>14.399999618530273</v>
      </c>
      <c r="BT111">
        <v>21.100000381469727</v>
      </c>
      <c r="BU111">
        <v>37.70000076293945</v>
      </c>
      <c r="BV111">
        <v>29.399999618530273</v>
      </c>
      <c r="BW111">
        <v>0</v>
      </c>
      <c r="BX111">
        <v>21.76300048828125</v>
      </c>
      <c r="BY111">
        <v>59.52381134033203</v>
      </c>
      <c r="BZ111">
        <v>55.49308395385742</v>
      </c>
      <c r="CA111">
        <v>2.3824429512023926</v>
      </c>
      <c r="CB111">
        <v>8.926904678344727</v>
      </c>
      <c r="CC111" t="s">
        <v>230</v>
      </c>
      <c r="CD111" t="s">
        <v>238</v>
      </c>
      <c r="CE111">
        <v>0</v>
      </c>
      <c r="CG111">
        <v>0.943289041519165</v>
      </c>
      <c r="CH111">
        <v>0.5397042632102966</v>
      </c>
      <c r="CI111">
        <v>2.5299999713897705</v>
      </c>
      <c r="CJ111" t="b">
        <v>1</v>
      </c>
      <c r="CK111" s="99">
        <v>38990</v>
      </c>
      <c r="CL111" t="s">
        <v>503</v>
      </c>
      <c r="CM111" t="b">
        <v>0</v>
      </c>
      <c r="CN111">
        <v>0</v>
      </c>
      <c r="CQ111" t="b">
        <v>0</v>
      </c>
      <c r="CR111" t="b">
        <v>1</v>
      </c>
      <c r="CS111" t="b">
        <v>1</v>
      </c>
      <c r="CT111">
        <v>0.4637223780155182</v>
      </c>
    </row>
    <row r="112" spans="1:98" ht="12.75">
      <c r="A112">
        <v>671</v>
      </c>
      <c r="B112" t="s">
        <v>521</v>
      </c>
      <c r="C112" t="s">
        <v>522</v>
      </c>
      <c r="D112" t="s">
        <v>523</v>
      </c>
      <c r="E112">
        <v>1</v>
      </c>
      <c r="G112" t="s">
        <v>246</v>
      </c>
      <c r="H112">
        <v>3</v>
      </c>
      <c r="I112">
        <v>2004</v>
      </c>
      <c r="J112">
        <v>9</v>
      </c>
      <c r="K112">
        <v>12</v>
      </c>
      <c r="L112" t="b">
        <v>1</v>
      </c>
      <c r="M112">
        <v>2005</v>
      </c>
      <c r="N112">
        <v>3</v>
      </c>
      <c r="O112" s="99">
        <v>38673</v>
      </c>
      <c r="P112" s="99">
        <v>38674.54525462963</v>
      </c>
      <c r="Q112" s="128">
        <v>120.87000274658203</v>
      </c>
      <c r="R112" s="128">
        <v>16</v>
      </c>
      <c r="S112" s="128">
        <v>0.11999999731779099</v>
      </c>
      <c r="T112" s="128">
        <v>123.98999786376953</v>
      </c>
      <c r="U112" s="128">
        <v>81.37999725341797</v>
      </c>
      <c r="V112" s="128">
        <v>197.10000610351562</v>
      </c>
      <c r="W112">
        <v>1284.800048828125</v>
      </c>
      <c r="X112">
        <v>10.916000366210938</v>
      </c>
      <c r="Y112">
        <v>77.9000015258789</v>
      </c>
      <c r="Z112">
        <v>15</v>
      </c>
      <c r="AA112">
        <v>10</v>
      </c>
      <c r="AB112">
        <v>0.6000000238418579</v>
      </c>
      <c r="AC112">
        <v>8.869999885559082</v>
      </c>
      <c r="AD112">
        <v>7.789999961853027</v>
      </c>
      <c r="AE112">
        <v>3.25669527053833</v>
      </c>
      <c r="AF112">
        <v>10.258359909057617</v>
      </c>
      <c r="AG112">
        <v>0.0992802083492279</v>
      </c>
      <c r="AH112">
        <v>0.699999988079071</v>
      </c>
      <c r="AI112">
        <v>18.55889129638672</v>
      </c>
      <c r="AJ112">
        <v>8.319999694824219</v>
      </c>
      <c r="AK112">
        <v>0.28228989243507385</v>
      </c>
      <c r="AM112">
        <v>0</v>
      </c>
      <c r="AN112">
        <v>0</v>
      </c>
      <c r="AO112">
        <v>0</v>
      </c>
      <c r="AP112">
        <v>0</v>
      </c>
      <c r="AQ112">
        <v>17.75510597229004</v>
      </c>
      <c r="AR112">
        <v>10.489336013793945</v>
      </c>
      <c r="AS112">
        <v>17.108318328857422</v>
      </c>
      <c r="AT112">
        <v>11.5</v>
      </c>
      <c r="AU112">
        <v>133</v>
      </c>
      <c r="AV112">
        <v>2.6977460384368896</v>
      </c>
      <c r="AW112">
        <v>46.25</v>
      </c>
      <c r="AX112">
        <v>0</v>
      </c>
      <c r="AY112">
        <v>0</v>
      </c>
      <c r="AZ112">
        <v>0</v>
      </c>
      <c r="BA112">
        <v>10</v>
      </c>
      <c r="BB112">
        <v>1</v>
      </c>
      <c r="BC112">
        <v>0</v>
      </c>
      <c r="BD112">
        <v>0</v>
      </c>
      <c r="BE112" t="s">
        <v>228</v>
      </c>
      <c r="BF112" t="s">
        <v>228</v>
      </c>
      <c r="BG112" s="99">
        <v>38674</v>
      </c>
      <c r="BH112">
        <v>0.005975297652184963</v>
      </c>
      <c r="BI112">
        <v>3.623274326324463</v>
      </c>
      <c r="BJ112">
        <v>0.026077723130583763</v>
      </c>
      <c r="BK112">
        <v>0.3238925635814667</v>
      </c>
      <c r="BL112">
        <v>2</v>
      </c>
      <c r="BM112" t="b">
        <v>1</v>
      </c>
      <c r="BN112">
        <v>1</v>
      </c>
      <c r="BO112">
        <v>41.65741729736328</v>
      </c>
      <c r="BP112">
        <v>15</v>
      </c>
      <c r="BQ112">
        <v>97.30000305175781</v>
      </c>
      <c r="BR112">
        <v>168.1999969482422</v>
      </c>
      <c r="BS112">
        <v>8.100000381469727</v>
      </c>
      <c r="BT112">
        <v>23.200000762939453</v>
      </c>
      <c r="BU112">
        <v>48.70000076293945</v>
      </c>
      <c r="BV112">
        <v>36</v>
      </c>
      <c r="BW112">
        <v>10.5</v>
      </c>
      <c r="BX112">
        <v>32.53499984741211</v>
      </c>
      <c r="BY112">
        <v>44.44444274902344</v>
      </c>
      <c r="BZ112">
        <v>43.01065444946289</v>
      </c>
      <c r="CA112">
        <v>-0.7914286851882935</v>
      </c>
      <c r="CB112">
        <v>2.7071151733398438</v>
      </c>
      <c r="CC112" t="s">
        <v>230</v>
      </c>
      <c r="CD112" t="s">
        <v>238</v>
      </c>
      <c r="CE112">
        <v>0</v>
      </c>
      <c r="CG112">
        <v>0.9886279702186584</v>
      </c>
      <c r="CH112">
        <v>0.279909610748291</v>
      </c>
      <c r="CI112">
        <v>7.110000133514404</v>
      </c>
      <c r="CJ112" t="b">
        <v>1</v>
      </c>
      <c r="CK112" s="99">
        <v>38895</v>
      </c>
      <c r="CL112" t="s">
        <v>544</v>
      </c>
      <c r="CM112" t="b">
        <v>0</v>
      </c>
      <c r="CN112">
        <v>0</v>
      </c>
      <c r="CQ112" t="b">
        <v>0</v>
      </c>
      <c r="CR112" t="b">
        <v>1</v>
      </c>
      <c r="CS112" t="b">
        <v>1</v>
      </c>
      <c r="CT112">
        <v>0.8009074330329895</v>
      </c>
    </row>
    <row r="113" spans="1:98" ht="12.75">
      <c r="A113">
        <v>672</v>
      </c>
      <c r="B113" t="s">
        <v>532</v>
      </c>
      <c r="C113" t="s">
        <v>533</v>
      </c>
      <c r="D113" t="s">
        <v>237</v>
      </c>
      <c r="E113">
        <v>2</v>
      </c>
      <c r="G113" t="s">
        <v>246</v>
      </c>
      <c r="H113">
        <v>3</v>
      </c>
      <c r="I113">
        <v>2004</v>
      </c>
      <c r="J113">
        <v>9</v>
      </c>
      <c r="K113">
        <v>12</v>
      </c>
      <c r="L113" t="b">
        <v>1</v>
      </c>
      <c r="M113">
        <v>2005</v>
      </c>
      <c r="N113">
        <v>3</v>
      </c>
      <c r="O113" s="99">
        <v>38673</v>
      </c>
      <c r="P113" s="99">
        <v>38674.54525462963</v>
      </c>
      <c r="Q113" s="128">
        <v>55.459999084472656</v>
      </c>
      <c r="R113" s="128">
        <v>30.799999237060547</v>
      </c>
      <c r="S113" s="128">
        <v>0</v>
      </c>
      <c r="T113" s="128">
        <v>65.48999786376953</v>
      </c>
      <c r="U113" s="128">
        <v>20.25</v>
      </c>
      <c r="V113" s="128">
        <v>181.75100708007812</v>
      </c>
      <c r="W113">
        <v>0</v>
      </c>
      <c r="X113">
        <v>3.875999927520752</v>
      </c>
      <c r="Y113">
        <v>18.5</v>
      </c>
      <c r="Z113">
        <v>20</v>
      </c>
      <c r="AA113">
        <v>12</v>
      </c>
      <c r="AB113">
        <v>0</v>
      </c>
      <c r="AC113">
        <v>2.9000000953674316</v>
      </c>
      <c r="AD113">
        <v>1.5399999618530273</v>
      </c>
      <c r="AE113">
        <v>10</v>
      </c>
      <c r="AF113">
        <v>14.199999809265137</v>
      </c>
      <c r="AG113">
        <v>0</v>
      </c>
      <c r="AH113">
        <v>0</v>
      </c>
      <c r="AI113">
        <v>18.10250473022461</v>
      </c>
      <c r="AJ113">
        <v>2.4000000953674316</v>
      </c>
      <c r="AK113">
        <v>0.06872297078371048</v>
      </c>
      <c r="AM113">
        <v>0</v>
      </c>
      <c r="AN113">
        <v>0</v>
      </c>
      <c r="AO113">
        <v>0</v>
      </c>
      <c r="AP113">
        <v>0</v>
      </c>
      <c r="AQ113">
        <v>42.20042037963867</v>
      </c>
      <c r="AR113">
        <v>14.370829582214355</v>
      </c>
      <c r="AS113">
        <v>10.815479278564453</v>
      </c>
      <c r="AT113">
        <v>0</v>
      </c>
      <c r="AU113">
        <v>58</v>
      </c>
      <c r="AV113">
        <v>0.8996421694755554</v>
      </c>
      <c r="AW113">
        <v>7.394000053405762</v>
      </c>
      <c r="AX113">
        <v>0</v>
      </c>
      <c r="AY113">
        <v>0</v>
      </c>
      <c r="AZ113">
        <v>0</v>
      </c>
      <c r="BA113">
        <v>20</v>
      </c>
      <c r="BB113">
        <v>1</v>
      </c>
      <c r="BC113">
        <v>0</v>
      </c>
      <c r="BD113">
        <v>0</v>
      </c>
      <c r="BE113" t="s">
        <v>228</v>
      </c>
      <c r="BF113" t="s">
        <v>228</v>
      </c>
      <c r="BG113" s="99">
        <v>38674</v>
      </c>
      <c r="BH113">
        <v>0.035395003855228424</v>
      </c>
      <c r="BI113">
        <v>14.018692970275879</v>
      </c>
      <c r="BJ113">
        <v>0.09158634394407272</v>
      </c>
      <c r="BK113">
        <v>0.7830284833908081</v>
      </c>
      <c r="BL113">
        <v>2</v>
      </c>
      <c r="BM113" t="b">
        <v>1</v>
      </c>
      <c r="BN113">
        <v>1</v>
      </c>
      <c r="BO113">
        <v>12.088098526000977</v>
      </c>
      <c r="BP113">
        <v>4.300000190734863</v>
      </c>
      <c r="BQ113">
        <v>84.80000305175781</v>
      </c>
      <c r="BR113">
        <v>41.70000076293945</v>
      </c>
      <c r="BS113">
        <v>6.900000095367432</v>
      </c>
      <c r="BT113">
        <v>13.699999809265137</v>
      </c>
      <c r="BU113">
        <v>35.400001525878906</v>
      </c>
      <c r="BV113">
        <v>24.600000381469727</v>
      </c>
      <c r="BW113">
        <v>0</v>
      </c>
      <c r="BX113">
        <v>28.472000122070312</v>
      </c>
      <c r="BY113">
        <v>125.2032470703125</v>
      </c>
      <c r="BZ113">
        <v>113.86219024658203</v>
      </c>
      <c r="CA113">
        <v>-3.5043745040893555</v>
      </c>
      <c r="CB113">
        <v>0.9159759283065796</v>
      </c>
      <c r="CC113" t="s">
        <v>230</v>
      </c>
      <c r="CD113" t="s">
        <v>252</v>
      </c>
      <c r="CE113">
        <v>0</v>
      </c>
      <c r="CG113">
        <v>0.9458324909210205</v>
      </c>
      <c r="CH113">
        <v>0.061169181019067764</v>
      </c>
      <c r="CI113">
        <v>2.200000047683716</v>
      </c>
      <c r="CJ113" t="b">
        <v>1</v>
      </c>
      <c r="CK113" s="99">
        <v>39024</v>
      </c>
      <c r="CL113" t="s">
        <v>503</v>
      </c>
      <c r="CM113" t="b">
        <v>0</v>
      </c>
      <c r="CN113">
        <v>0</v>
      </c>
      <c r="CQ113" t="b">
        <v>0</v>
      </c>
      <c r="CR113" t="b">
        <v>1</v>
      </c>
      <c r="CS113" t="b">
        <v>0</v>
      </c>
      <c r="CT113">
        <v>1.041265845298767</v>
      </c>
    </row>
    <row r="114" spans="1:98" ht="12.75">
      <c r="A114">
        <v>674</v>
      </c>
      <c r="B114" t="s">
        <v>464</v>
      </c>
      <c r="C114" t="s">
        <v>49</v>
      </c>
      <c r="D114" t="s">
        <v>254</v>
      </c>
      <c r="E114">
        <v>1</v>
      </c>
      <c r="G114" t="s">
        <v>246</v>
      </c>
      <c r="H114">
        <v>3</v>
      </c>
      <c r="I114">
        <v>2004</v>
      </c>
      <c r="J114">
        <v>9</v>
      </c>
      <c r="K114">
        <v>12</v>
      </c>
      <c r="L114" t="b">
        <v>1</v>
      </c>
      <c r="M114">
        <v>2005</v>
      </c>
      <c r="N114">
        <v>3</v>
      </c>
      <c r="O114" s="99">
        <v>38673</v>
      </c>
      <c r="P114" s="99">
        <v>38674.54525462963</v>
      </c>
      <c r="Q114" s="128">
        <v>42.44200134277344</v>
      </c>
      <c r="R114" s="128">
        <v>11.699999809265137</v>
      </c>
      <c r="S114" s="128">
        <v>1.9600000381469727</v>
      </c>
      <c r="T114" s="128">
        <v>43.900001525878906</v>
      </c>
      <c r="U114" s="128">
        <v>36.63999938964844</v>
      </c>
      <c r="V114" s="128">
        <v>877.6510009765625</v>
      </c>
      <c r="W114">
        <v>115136</v>
      </c>
      <c r="X114">
        <v>5.443999767303467</v>
      </c>
      <c r="Y114">
        <v>28.700000762939453</v>
      </c>
      <c r="Z114">
        <v>15</v>
      </c>
      <c r="AA114">
        <v>8</v>
      </c>
      <c r="AB114">
        <v>5.277777671813965</v>
      </c>
      <c r="AC114">
        <v>5.5</v>
      </c>
      <c r="AD114">
        <v>3.640000104904175</v>
      </c>
      <c r="AE114">
        <v>8.600000381469727</v>
      </c>
      <c r="AF114">
        <v>8.600000381469727</v>
      </c>
      <c r="AG114">
        <v>4.618066787719727</v>
      </c>
      <c r="AH114">
        <v>4</v>
      </c>
      <c r="AI114">
        <v>23.45360565185547</v>
      </c>
      <c r="AJ114">
        <v>4.659999847412109</v>
      </c>
      <c r="AK114">
        <v>2.9150049686431885</v>
      </c>
      <c r="AM114">
        <v>0</v>
      </c>
      <c r="AN114">
        <v>0</v>
      </c>
      <c r="AO114">
        <v>0</v>
      </c>
      <c r="AP114">
        <v>0</v>
      </c>
      <c r="AQ114">
        <v>28.12836456298828</v>
      </c>
      <c r="AR114">
        <v>40.64915466308594</v>
      </c>
      <c r="AS114">
        <v>17.474933624267578</v>
      </c>
      <c r="AT114">
        <v>30.299999237060547</v>
      </c>
      <c r="AU114">
        <v>82.5</v>
      </c>
      <c r="AV114">
        <v>16.237228393554688</v>
      </c>
      <c r="AW114">
        <v>32.400001525878906</v>
      </c>
      <c r="AX114">
        <v>0</v>
      </c>
      <c r="AY114">
        <v>0</v>
      </c>
      <c r="AZ114">
        <v>0</v>
      </c>
      <c r="BA114">
        <v>9.5</v>
      </c>
      <c r="BB114">
        <v>1</v>
      </c>
      <c r="BC114">
        <v>0</v>
      </c>
      <c r="BD114">
        <v>0</v>
      </c>
      <c r="BE114" t="s">
        <v>229</v>
      </c>
      <c r="BF114" t="s">
        <v>229</v>
      </c>
      <c r="BG114" s="99">
        <v>38674</v>
      </c>
      <c r="BH114">
        <v>0.010208210907876492</v>
      </c>
      <c r="BI114">
        <v>7.0857319831848145</v>
      </c>
      <c r="BJ114">
        <v>0.014189288020133972</v>
      </c>
      <c r="BK114">
        <v>0.5164132714271545</v>
      </c>
      <c r="BL114">
        <v>2</v>
      </c>
      <c r="BM114" t="b">
        <v>1</v>
      </c>
      <c r="BN114">
        <v>1</v>
      </c>
      <c r="BO114">
        <v>23.469966888427734</v>
      </c>
      <c r="BP114">
        <v>14.399999618530273</v>
      </c>
      <c r="BQ114">
        <v>46.900001525878906</v>
      </c>
      <c r="BR114">
        <v>15.800000190734863</v>
      </c>
      <c r="BS114">
        <v>6.099999904632568</v>
      </c>
      <c r="BT114">
        <v>8.300000190734863</v>
      </c>
      <c r="BU114">
        <v>13.300000190734863</v>
      </c>
      <c r="BV114">
        <v>10.800000190734863</v>
      </c>
      <c r="BW114">
        <v>36</v>
      </c>
      <c r="BX114">
        <v>36.983001708984375</v>
      </c>
      <c r="BY114">
        <v>108.33332824707031</v>
      </c>
      <c r="BZ114">
        <v>99.4124755859375</v>
      </c>
      <c r="CA114">
        <v>10.940887451171875</v>
      </c>
      <c r="CB114">
        <v>22.876583099365234</v>
      </c>
      <c r="CC114" t="s">
        <v>230</v>
      </c>
      <c r="CD114" t="s">
        <v>235</v>
      </c>
      <c r="CE114">
        <v>0</v>
      </c>
      <c r="CG114">
        <v>0.5897629857063293</v>
      </c>
      <c r="CH114">
        <v>0.7032325863838196</v>
      </c>
      <c r="CI114">
        <v>4</v>
      </c>
      <c r="CJ114" t="b">
        <v>1</v>
      </c>
      <c r="CK114" s="99">
        <v>39005</v>
      </c>
      <c r="CL114" t="s">
        <v>503</v>
      </c>
      <c r="CM114" t="b">
        <v>0</v>
      </c>
      <c r="CN114">
        <v>0</v>
      </c>
      <c r="CQ114" t="b">
        <v>0</v>
      </c>
      <c r="CR114" t="b">
        <v>0</v>
      </c>
      <c r="CS114" t="b">
        <v>1</v>
      </c>
      <c r="CT114">
        <v>0.22769516706466675</v>
      </c>
    </row>
    <row r="115" spans="1:98" ht="12.75">
      <c r="A115">
        <v>675</v>
      </c>
      <c r="B115" t="s">
        <v>541</v>
      </c>
      <c r="C115" t="s">
        <v>542</v>
      </c>
      <c r="D115" t="s">
        <v>233</v>
      </c>
      <c r="E115">
        <v>2</v>
      </c>
      <c r="G115" t="s">
        <v>246</v>
      </c>
      <c r="H115">
        <v>3</v>
      </c>
      <c r="I115">
        <v>2005</v>
      </c>
      <c r="J115">
        <v>9</v>
      </c>
      <c r="K115">
        <v>6</v>
      </c>
      <c r="L115" t="b">
        <v>1</v>
      </c>
      <c r="M115">
        <v>2006</v>
      </c>
      <c r="N115">
        <v>1</v>
      </c>
      <c r="O115" s="99">
        <v>38673</v>
      </c>
      <c r="P115" s="99">
        <v>38674.54524305555</v>
      </c>
      <c r="Q115" s="128">
        <v>35.70000076293945</v>
      </c>
      <c r="R115" s="128">
        <v>24.299999237060547</v>
      </c>
      <c r="S115" s="128">
        <v>0.5</v>
      </c>
      <c r="T115" s="128">
        <v>45.90999984741211</v>
      </c>
      <c r="U115" s="128">
        <v>33.279998779296875</v>
      </c>
      <c r="V115" s="128">
        <v>327.81500244140625</v>
      </c>
      <c r="W115">
        <v>0</v>
      </c>
      <c r="X115">
        <v>3.453000068664551</v>
      </c>
      <c r="Y115">
        <v>26.899999618530273</v>
      </c>
      <c r="Z115">
        <v>25</v>
      </c>
      <c r="AA115">
        <v>17</v>
      </c>
      <c r="AB115">
        <v>1.049723744392395</v>
      </c>
      <c r="AC115">
        <v>2.9600000381469727</v>
      </c>
      <c r="AD115">
        <v>1.5800000429153442</v>
      </c>
      <c r="AE115">
        <v>15</v>
      </c>
      <c r="AF115">
        <v>14.5</v>
      </c>
      <c r="AG115">
        <v>1.4005602598190308</v>
      </c>
      <c r="AH115">
        <v>1.2000000476837158</v>
      </c>
      <c r="AI115">
        <v>13.675004959106445</v>
      </c>
      <c r="AJ115">
        <v>2.240000009536743</v>
      </c>
      <c r="AK115">
        <v>4.352272033691406</v>
      </c>
      <c r="AM115">
        <v>0</v>
      </c>
      <c r="AN115">
        <v>0</v>
      </c>
      <c r="AO115">
        <v>0</v>
      </c>
      <c r="AP115">
        <v>0</v>
      </c>
      <c r="AQ115">
        <v>17.476673126220703</v>
      </c>
      <c r="AR115">
        <v>43.48651885986328</v>
      </c>
      <c r="AS115">
        <v>17.53201675415039</v>
      </c>
      <c r="AT115">
        <v>17.399999618530273</v>
      </c>
      <c r="AU115">
        <v>74</v>
      </c>
      <c r="AV115">
        <v>16.39049530029297</v>
      </c>
      <c r="AW115">
        <v>33.22999954223633</v>
      </c>
      <c r="AX115">
        <v>0</v>
      </c>
      <c r="AY115">
        <v>0</v>
      </c>
      <c r="AZ115">
        <v>0</v>
      </c>
      <c r="BA115">
        <v>20</v>
      </c>
      <c r="BB115">
        <v>1</v>
      </c>
      <c r="BC115">
        <v>0</v>
      </c>
      <c r="BD115">
        <v>0</v>
      </c>
      <c r="BE115" t="s">
        <v>228</v>
      </c>
      <c r="BF115" t="s">
        <v>228</v>
      </c>
      <c r="BG115" s="99">
        <v>38674</v>
      </c>
      <c r="BH115">
        <v>0.048592083156108856</v>
      </c>
      <c r="BI115">
        <v>11.182196617126465</v>
      </c>
      <c r="BJ115">
        <v>0.06622204929590225</v>
      </c>
      <c r="BK115">
        <v>0.3818851709365845</v>
      </c>
      <c r="BL115">
        <v>2</v>
      </c>
      <c r="BM115" t="b">
        <v>1</v>
      </c>
      <c r="BN115">
        <v>1</v>
      </c>
      <c r="BO115">
        <v>11.397994995117188</v>
      </c>
      <c r="BP115">
        <v>20.799999237060547</v>
      </c>
      <c r="BQ115">
        <v>90.0999984741211</v>
      </c>
      <c r="BR115">
        <v>67.19999694824219</v>
      </c>
      <c r="BS115">
        <v>22.899999618530273</v>
      </c>
      <c r="BT115">
        <v>24.5</v>
      </c>
      <c r="BU115">
        <v>48.79999923706055</v>
      </c>
      <c r="BV115">
        <v>36.599998474121094</v>
      </c>
      <c r="BW115">
        <v>19.600000381469727</v>
      </c>
      <c r="BX115">
        <v>33.04199981689453</v>
      </c>
      <c r="BY115">
        <v>66.39344024658203</v>
      </c>
      <c r="BZ115">
        <v>57.699493408203125</v>
      </c>
      <c r="CA115">
        <v>12.558252334594727</v>
      </c>
      <c r="CB115">
        <v>22.656579971313477</v>
      </c>
      <c r="CC115" t="s">
        <v>230</v>
      </c>
      <c r="CD115" t="s">
        <v>238</v>
      </c>
      <c r="CE115">
        <v>0</v>
      </c>
      <c r="CF115" t="s">
        <v>17</v>
      </c>
      <c r="CG115">
        <v>0.8656975626945496</v>
      </c>
      <c r="CH115">
        <v>0.7907461524009705</v>
      </c>
      <c r="CI115">
        <v>1.6799999475479126</v>
      </c>
      <c r="CJ115" t="b">
        <v>1</v>
      </c>
      <c r="CK115" s="99">
        <v>38842</v>
      </c>
      <c r="CL115" t="s">
        <v>544</v>
      </c>
      <c r="CM115" t="b">
        <v>0</v>
      </c>
      <c r="CN115">
        <v>0</v>
      </c>
      <c r="CQ115" t="b">
        <v>0</v>
      </c>
      <c r="CR115" t="b">
        <v>0</v>
      </c>
      <c r="CS115" t="b">
        <v>1</v>
      </c>
      <c r="CT115">
        <v>0.20254774391651154</v>
      </c>
    </row>
    <row r="116" spans="1:98" ht="12.75">
      <c r="A116">
        <v>676</v>
      </c>
      <c r="B116" t="s">
        <v>547</v>
      </c>
      <c r="C116" t="s">
        <v>546</v>
      </c>
      <c r="D116" t="s">
        <v>548</v>
      </c>
      <c r="E116">
        <v>1</v>
      </c>
      <c r="G116" t="s">
        <v>246</v>
      </c>
      <c r="H116">
        <v>3</v>
      </c>
      <c r="I116">
        <v>2004</v>
      </c>
      <c r="J116">
        <v>9</v>
      </c>
      <c r="K116">
        <v>10</v>
      </c>
      <c r="L116" t="b">
        <v>1</v>
      </c>
      <c r="M116">
        <v>2005</v>
      </c>
      <c r="N116">
        <v>3</v>
      </c>
      <c r="O116" s="99">
        <v>38673</v>
      </c>
      <c r="P116" s="99">
        <v>38674.54524305555</v>
      </c>
      <c r="Q116" s="128">
        <v>72.30000305175781</v>
      </c>
      <c r="R116" s="128">
        <v>22.5</v>
      </c>
      <c r="S116" s="128">
        <v>0.05999999865889549</v>
      </c>
      <c r="T116" s="128">
        <v>84.69999694824219</v>
      </c>
      <c r="U116" s="128">
        <v>58.119998931884766</v>
      </c>
      <c r="V116" s="128">
        <v>44.18000030517578</v>
      </c>
      <c r="W116">
        <v>723.739990234375</v>
      </c>
      <c r="X116">
        <v>6.711999893188477</v>
      </c>
      <c r="Y116">
        <v>40.099998474121094</v>
      </c>
      <c r="Z116">
        <v>23</v>
      </c>
      <c r="AA116">
        <v>12.5</v>
      </c>
      <c r="AB116">
        <v>0.3252032399177551</v>
      </c>
      <c r="AC116">
        <v>6.550000190734863</v>
      </c>
      <c r="AD116">
        <v>3.2100000381469727</v>
      </c>
      <c r="AE116">
        <v>15.332721710205078</v>
      </c>
      <c r="AF116">
        <v>13</v>
      </c>
      <c r="AG116">
        <v>0.08298754692077637</v>
      </c>
      <c r="AH116">
        <v>0.20000000298023224</v>
      </c>
      <c r="AI116">
        <v>45.68944549560547</v>
      </c>
      <c r="AJ116">
        <v>4.920000076293945</v>
      </c>
      <c r="AK116">
        <v>2.434782028198242</v>
      </c>
      <c r="AM116">
        <v>0</v>
      </c>
      <c r="AN116">
        <v>0</v>
      </c>
      <c r="AO116">
        <v>0</v>
      </c>
      <c r="AP116">
        <v>0</v>
      </c>
      <c r="AQ116">
        <v>19.54048728942871</v>
      </c>
      <c r="AR116">
        <v>21.8297119140625</v>
      </c>
      <c r="AS116">
        <v>15.293756484985352</v>
      </c>
      <c r="AT116">
        <v>3.0999999046325684</v>
      </c>
      <c r="AU116">
        <v>150.6999969482422</v>
      </c>
      <c r="AV116">
        <v>15.957830429077148</v>
      </c>
      <c r="AW116">
        <v>23.100000381469727</v>
      </c>
      <c r="AX116">
        <v>0</v>
      </c>
      <c r="AY116">
        <v>0</v>
      </c>
      <c r="AZ116">
        <v>0</v>
      </c>
      <c r="BA116">
        <v>20</v>
      </c>
      <c r="BB116">
        <v>1</v>
      </c>
      <c r="BC116">
        <v>0</v>
      </c>
      <c r="BD116">
        <v>0</v>
      </c>
      <c r="BE116" t="s">
        <v>228</v>
      </c>
      <c r="BF116" t="s">
        <v>243</v>
      </c>
      <c r="BG116" s="99">
        <v>38674</v>
      </c>
      <c r="BH116">
        <v>3.8978490829467773</v>
      </c>
      <c r="BI116">
        <v>5.009853839874268</v>
      </c>
      <c r="BJ116">
        <v>0.40969526767730713</v>
      </c>
      <c r="BK116">
        <v>0.22903572022914886</v>
      </c>
      <c r="BL116">
        <v>2</v>
      </c>
      <c r="BM116" t="b">
        <v>1</v>
      </c>
      <c r="BN116">
        <v>1</v>
      </c>
      <c r="BO116">
        <v>25.12647819519043</v>
      </c>
      <c r="BP116">
        <v>12.300000190734863</v>
      </c>
      <c r="BQ116">
        <v>71.5</v>
      </c>
      <c r="BR116">
        <v>27.5</v>
      </c>
      <c r="BS116">
        <v>10.800000190734863</v>
      </c>
      <c r="BT116">
        <v>12.699999809265137</v>
      </c>
      <c r="BU116">
        <v>21.799999237060547</v>
      </c>
      <c r="BV116">
        <v>17.200000762939453</v>
      </c>
      <c r="BW116">
        <v>3</v>
      </c>
      <c r="BX116">
        <v>23.92799949645996</v>
      </c>
      <c r="BY116">
        <v>130.81394958496094</v>
      </c>
      <c r="BZ116">
        <v>113.54088592529297</v>
      </c>
      <c r="CA116">
        <v>10.141114234924316</v>
      </c>
      <c r="CB116">
        <v>21.887413024902344</v>
      </c>
      <c r="CC116" t="s">
        <v>230</v>
      </c>
      <c r="CD116" t="s">
        <v>238</v>
      </c>
      <c r="CE116">
        <v>0</v>
      </c>
      <c r="CG116">
        <v>0.974448561668396</v>
      </c>
      <c r="CH116">
        <v>0.38603246212005615</v>
      </c>
      <c r="CI116">
        <v>3.950000047683716</v>
      </c>
      <c r="CJ116" t="b">
        <v>1</v>
      </c>
      <c r="CK116" s="99">
        <v>38970</v>
      </c>
      <c r="CL116" t="s">
        <v>544</v>
      </c>
      <c r="CM116" t="b">
        <v>0</v>
      </c>
      <c r="CN116">
        <v>0</v>
      </c>
      <c r="CQ116" t="b">
        <v>0</v>
      </c>
      <c r="CR116" t="b">
        <v>0</v>
      </c>
      <c r="CS116" t="b">
        <v>0</v>
      </c>
      <c r="CT116">
        <v>0.2886980175971985</v>
      </c>
    </row>
    <row r="117" spans="1:98" ht="12.75">
      <c r="A117">
        <v>678</v>
      </c>
      <c r="B117" t="s">
        <v>550</v>
      </c>
      <c r="C117" t="s">
        <v>551</v>
      </c>
      <c r="D117" t="s">
        <v>552</v>
      </c>
      <c r="E117">
        <v>1</v>
      </c>
      <c r="G117" t="s">
        <v>246</v>
      </c>
      <c r="H117">
        <v>3</v>
      </c>
      <c r="I117">
        <v>2004</v>
      </c>
      <c r="J117">
        <v>9</v>
      </c>
      <c r="K117">
        <v>12</v>
      </c>
      <c r="L117" t="b">
        <v>1</v>
      </c>
      <c r="M117">
        <v>2005</v>
      </c>
      <c r="N117">
        <v>3</v>
      </c>
      <c r="O117" s="99">
        <v>38673</v>
      </c>
      <c r="P117" s="99">
        <v>38674.54524305555</v>
      </c>
      <c r="Q117" s="128">
        <v>55.189998626708984</v>
      </c>
      <c r="R117" s="128">
        <v>20.799999237060547</v>
      </c>
      <c r="S117" s="128">
        <v>0.07999999821186066</v>
      </c>
      <c r="T117" s="128">
        <v>58.900001525878906</v>
      </c>
      <c r="U117" s="128">
        <v>48.31999969482422</v>
      </c>
      <c r="V117" s="128">
        <v>308.1000061035156</v>
      </c>
      <c r="W117">
        <v>1054.45703125</v>
      </c>
      <c r="X117">
        <v>4.822000026702881</v>
      </c>
      <c r="Y117">
        <v>41</v>
      </c>
      <c r="Z117">
        <v>20</v>
      </c>
      <c r="AA117">
        <v>16</v>
      </c>
      <c r="AB117">
        <v>0.19230768084526062</v>
      </c>
      <c r="AC117">
        <v>4.079999923706055</v>
      </c>
      <c r="AD117">
        <v>2.559999942779541</v>
      </c>
      <c r="AE117">
        <v>9</v>
      </c>
      <c r="AF117">
        <v>5.300000190734863</v>
      </c>
      <c r="AG117">
        <v>0.14495378732681274</v>
      </c>
      <c r="AH117">
        <v>0.20000000298023224</v>
      </c>
      <c r="AI117">
        <v>18.447980880737305</v>
      </c>
      <c r="AJ117">
        <v>3.430000066757202</v>
      </c>
      <c r="AK117">
        <v>1.8611700534820557</v>
      </c>
      <c r="AM117">
        <v>0</v>
      </c>
      <c r="AN117">
        <v>0</v>
      </c>
      <c r="AO117">
        <v>0</v>
      </c>
      <c r="AP117">
        <v>0</v>
      </c>
      <c r="AQ117">
        <v>17.26076889038086</v>
      </c>
      <c r="AR117">
        <v>14.497546195983887</v>
      </c>
      <c r="AS117">
        <v>14.857638359069824</v>
      </c>
      <c r="AT117">
        <v>3.0999999046325684</v>
      </c>
      <c r="AU117">
        <v>81.5999984741211</v>
      </c>
      <c r="AV117">
        <v>8.289917945861816</v>
      </c>
      <c r="AW117">
        <v>29.774999618530273</v>
      </c>
      <c r="AX117">
        <v>0</v>
      </c>
      <c r="AY117">
        <v>0</v>
      </c>
      <c r="AZ117">
        <v>0</v>
      </c>
      <c r="BA117">
        <v>15</v>
      </c>
      <c r="BB117">
        <v>1</v>
      </c>
      <c r="BC117">
        <v>0</v>
      </c>
      <c r="BD117">
        <v>0</v>
      </c>
      <c r="BE117" t="s">
        <v>228</v>
      </c>
      <c r="BF117" t="s">
        <v>228</v>
      </c>
      <c r="BG117" s="99">
        <v>38674</v>
      </c>
      <c r="BH117">
        <v>0.00843608658760786</v>
      </c>
      <c r="BI117">
        <v>3.8922204971313477</v>
      </c>
      <c r="BJ117">
        <v>0.02793916128575802</v>
      </c>
      <c r="BK117">
        <v>0.17099469900131226</v>
      </c>
      <c r="BL117">
        <v>2</v>
      </c>
      <c r="BM117" t="b">
        <v>1</v>
      </c>
      <c r="BN117">
        <v>1</v>
      </c>
      <c r="BO117">
        <v>17.28683853149414</v>
      </c>
      <c r="BP117">
        <v>18.200000762939453</v>
      </c>
      <c r="BQ117">
        <v>58.900001525878906</v>
      </c>
      <c r="BR117">
        <v>31.299999237060547</v>
      </c>
      <c r="BS117">
        <v>16.299999237060547</v>
      </c>
      <c r="BT117">
        <v>18.299999237060547</v>
      </c>
      <c r="BU117">
        <v>28.399999618530273</v>
      </c>
      <c r="BV117">
        <v>23.299999237060547</v>
      </c>
      <c r="BW117">
        <v>3.0999999046325684</v>
      </c>
      <c r="BX117">
        <v>28.742000579833984</v>
      </c>
      <c r="BY117">
        <v>89.2703857421875</v>
      </c>
      <c r="BZ117">
        <v>82.00343322753906</v>
      </c>
      <c r="CA117">
        <v>6.052351474761963</v>
      </c>
      <c r="CB117">
        <v>9.770574569702148</v>
      </c>
      <c r="CC117" t="s">
        <v>230</v>
      </c>
      <c r="CD117" t="s">
        <v>235</v>
      </c>
      <c r="CE117">
        <v>0</v>
      </c>
      <c r="CG117">
        <v>0.9763699769973755</v>
      </c>
      <c r="CH117">
        <v>0.9864360094070435</v>
      </c>
      <c r="CI117">
        <v>3.0299999713897705</v>
      </c>
      <c r="CJ117" t="b">
        <v>1</v>
      </c>
      <c r="CK117" s="99">
        <v>39007</v>
      </c>
      <c r="CL117" t="s">
        <v>503</v>
      </c>
      <c r="CM117" t="b">
        <v>0</v>
      </c>
      <c r="CN117">
        <v>0</v>
      </c>
      <c r="CQ117" t="b">
        <v>0</v>
      </c>
      <c r="CR117" t="b">
        <v>1</v>
      </c>
      <c r="CS117" t="b">
        <v>0</v>
      </c>
      <c r="CT117">
        <v>0.3100985288619995</v>
      </c>
    </row>
    <row r="118" spans="1:98" ht="12.75">
      <c r="A118">
        <v>693</v>
      </c>
      <c r="B118" t="s">
        <v>553</v>
      </c>
      <c r="C118" t="s">
        <v>554</v>
      </c>
      <c r="D118" t="s">
        <v>275</v>
      </c>
      <c r="E118">
        <v>2</v>
      </c>
      <c r="G118" t="s">
        <v>246</v>
      </c>
      <c r="H118">
        <v>3</v>
      </c>
      <c r="I118">
        <v>2004</v>
      </c>
      <c r="J118">
        <v>9</v>
      </c>
      <c r="K118">
        <v>12</v>
      </c>
      <c r="L118" t="b">
        <v>1</v>
      </c>
      <c r="M118">
        <v>2005</v>
      </c>
      <c r="N118">
        <v>3</v>
      </c>
      <c r="O118" s="99">
        <v>38673</v>
      </c>
      <c r="P118" s="99">
        <v>38674.54525462963</v>
      </c>
      <c r="Q118" s="128">
        <v>40.90999984741211</v>
      </c>
      <c r="R118" s="128">
        <v>26.399999618530273</v>
      </c>
      <c r="S118" s="128">
        <v>0.2669999897480011</v>
      </c>
      <c r="T118" s="128">
        <v>41.84000015258789</v>
      </c>
      <c r="U118" s="128">
        <v>26.610000610351562</v>
      </c>
      <c r="V118" s="128">
        <v>611.4000244140625</v>
      </c>
      <c r="W118">
        <v>0</v>
      </c>
      <c r="X118">
        <v>3.2039999961853027</v>
      </c>
      <c r="Y118">
        <v>22.899999618530273</v>
      </c>
      <c r="Z118">
        <v>22</v>
      </c>
      <c r="AA118">
        <v>15</v>
      </c>
      <c r="AB118">
        <v>0.8684210777282715</v>
      </c>
      <c r="AC118">
        <v>2.5299999713897705</v>
      </c>
      <c r="AD118">
        <v>1.5499999523162842</v>
      </c>
      <c r="AE118">
        <v>10.300000190734863</v>
      </c>
      <c r="AF118">
        <v>9</v>
      </c>
      <c r="AG118">
        <v>0.6526521444320679</v>
      </c>
      <c r="AH118">
        <v>0.699999988079071</v>
      </c>
      <c r="AI118">
        <v>28.5098819732666</v>
      </c>
      <c r="AJ118">
        <v>2.0799999237060547</v>
      </c>
      <c r="AK118">
        <v>0.821210503578186</v>
      </c>
      <c r="AM118">
        <v>0</v>
      </c>
      <c r="AN118">
        <v>0</v>
      </c>
      <c r="AO118">
        <v>0</v>
      </c>
      <c r="AP118">
        <v>0</v>
      </c>
      <c r="AQ118">
        <v>21.86689567565918</v>
      </c>
      <c r="AR118">
        <v>20.064838409423828</v>
      </c>
      <c r="AS118">
        <v>17.919010162353516</v>
      </c>
      <c r="AT118">
        <v>13.5</v>
      </c>
      <c r="AU118">
        <v>55.70000076293945</v>
      </c>
      <c r="AV118">
        <v>6.980203628540039</v>
      </c>
      <c r="AW118">
        <v>17.25</v>
      </c>
      <c r="AX118">
        <v>0</v>
      </c>
      <c r="AY118">
        <v>0</v>
      </c>
      <c r="AZ118">
        <v>0</v>
      </c>
      <c r="BA118">
        <v>19.799999237060547</v>
      </c>
      <c r="BB118">
        <v>1</v>
      </c>
      <c r="BC118">
        <v>0</v>
      </c>
      <c r="BD118">
        <v>0</v>
      </c>
      <c r="BE118" t="s">
        <v>228</v>
      </c>
      <c r="BF118" t="s">
        <v>229</v>
      </c>
      <c r="BG118" s="99">
        <v>38674</v>
      </c>
      <c r="BH118">
        <v>0.013077761046588421</v>
      </c>
      <c r="BI118">
        <v>10.987566947937012</v>
      </c>
      <c r="BJ118">
        <v>0.03504851460456848</v>
      </c>
      <c r="BK118">
        <v>0.5667319893836975</v>
      </c>
      <c r="BL118">
        <v>2</v>
      </c>
      <c r="BM118" t="b">
        <v>1</v>
      </c>
      <c r="BN118">
        <v>1</v>
      </c>
      <c r="BO118">
        <v>10.500100135803223</v>
      </c>
      <c r="BP118">
        <v>8</v>
      </c>
      <c r="BQ118">
        <v>34.70000076293945</v>
      </c>
      <c r="BR118">
        <v>60.599998474121094</v>
      </c>
      <c r="BS118">
        <v>15.300000190734863</v>
      </c>
      <c r="BT118">
        <v>19.200000762939453</v>
      </c>
      <c r="BU118">
        <v>35</v>
      </c>
      <c r="BV118">
        <v>27.100000381469727</v>
      </c>
      <c r="BW118">
        <v>13.5</v>
      </c>
      <c r="BX118">
        <v>19.198999404907227</v>
      </c>
      <c r="BY118">
        <v>97.4169692993164</v>
      </c>
      <c r="BZ118">
        <v>88.29842376708984</v>
      </c>
      <c r="CA118">
        <v>3.458611011505127</v>
      </c>
      <c r="CB118">
        <v>7.930505275726318</v>
      </c>
      <c r="CC118" t="s">
        <v>230</v>
      </c>
      <c r="CE118">
        <v>0</v>
      </c>
      <c r="CG118">
        <v>0.9679329991340637</v>
      </c>
      <c r="CH118">
        <v>0.9159016013145447</v>
      </c>
      <c r="CI118">
        <v>1.8200000524520874</v>
      </c>
      <c r="CJ118" t="b">
        <v>1</v>
      </c>
      <c r="CK118" s="99">
        <v>39015</v>
      </c>
      <c r="CL118" t="s">
        <v>503</v>
      </c>
      <c r="CM118" t="b">
        <v>0</v>
      </c>
      <c r="CN118">
        <v>0</v>
      </c>
      <c r="CQ118" t="b">
        <v>0</v>
      </c>
      <c r="CR118" t="b">
        <v>1</v>
      </c>
      <c r="CS118" t="b">
        <v>1</v>
      </c>
      <c r="CT118">
        <v>0.5106707811355591</v>
      </c>
    </row>
    <row r="119" spans="1:98" ht="12.75">
      <c r="A119">
        <v>697</v>
      </c>
      <c r="B119" t="s">
        <v>559</v>
      </c>
      <c r="C119" t="s">
        <v>558</v>
      </c>
      <c r="D119" t="s">
        <v>560</v>
      </c>
      <c r="E119">
        <v>1</v>
      </c>
      <c r="G119" t="s">
        <v>246</v>
      </c>
      <c r="H119">
        <v>3</v>
      </c>
      <c r="I119">
        <v>2004</v>
      </c>
      <c r="J119">
        <v>9</v>
      </c>
      <c r="K119">
        <v>12</v>
      </c>
      <c r="L119" t="b">
        <v>1</v>
      </c>
      <c r="M119">
        <v>2005</v>
      </c>
      <c r="N119">
        <v>3</v>
      </c>
      <c r="O119" s="99">
        <v>38673</v>
      </c>
      <c r="P119" s="99">
        <v>38674.54525462963</v>
      </c>
      <c r="Q119" s="128">
        <v>58.310001373291016</v>
      </c>
      <c r="R119" s="128">
        <v>11.699999809265137</v>
      </c>
      <c r="S119" s="128">
        <v>1.159999966621399</v>
      </c>
      <c r="T119" s="128">
        <v>65.95999908447266</v>
      </c>
      <c r="U119" s="128">
        <v>48.900001525878906</v>
      </c>
      <c r="V119" s="128">
        <v>6222.39599609375</v>
      </c>
      <c r="W119">
        <v>8457</v>
      </c>
      <c r="X119">
        <v>7.105000019073486</v>
      </c>
      <c r="Y119">
        <v>46.400001525878906</v>
      </c>
      <c r="Z119">
        <v>16</v>
      </c>
      <c r="AA119">
        <v>10</v>
      </c>
      <c r="AB119">
        <v>3.1012659072875977</v>
      </c>
      <c r="AC119">
        <v>6.079999923706055</v>
      </c>
      <c r="AD119">
        <v>4.639999866485596</v>
      </c>
      <c r="AE119">
        <v>4</v>
      </c>
      <c r="AF119">
        <v>1</v>
      </c>
      <c r="AG119">
        <v>1.9893670082092285</v>
      </c>
      <c r="AH119">
        <v>3.799999952316284</v>
      </c>
      <c r="AI119">
        <v>10.265345573425293</v>
      </c>
      <c r="AJ119">
        <v>5.619999885559082</v>
      </c>
      <c r="AK119">
        <v>3.2737197875976562</v>
      </c>
      <c r="AM119">
        <v>0</v>
      </c>
      <c r="AN119">
        <v>0</v>
      </c>
      <c r="AO119">
        <v>0</v>
      </c>
      <c r="AP119">
        <v>0</v>
      </c>
      <c r="AQ119">
        <v>10.428465843200684</v>
      </c>
      <c r="AR119">
        <v>12.573712348937988</v>
      </c>
      <c r="AS119">
        <v>20.65145492553711</v>
      </c>
      <c r="AT119">
        <v>39.400001525878906</v>
      </c>
      <c r="AU119">
        <v>97.30000305175781</v>
      </c>
      <c r="AV119">
        <v>13.245713233947754</v>
      </c>
      <c r="AW119">
        <v>31.579999923706055</v>
      </c>
      <c r="AX119">
        <v>0</v>
      </c>
      <c r="AY119">
        <v>0</v>
      </c>
      <c r="AZ119">
        <v>0</v>
      </c>
      <c r="BA119">
        <v>8.100000381469727</v>
      </c>
      <c r="BB119">
        <v>1</v>
      </c>
      <c r="BC119">
        <v>0</v>
      </c>
      <c r="BD119">
        <v>0</v>
      </c>
      <c r="BE119" t="s">
        <v>301</v>
      </c>
      <c r="BF119" t="s">
        <v>228</v>
      </c>
      <c r="BG119" s="99">
        <v>38674</v>
      </c>
      <c r="BH119">
        <v>0.00024215903249569237</v>
      </c>
      <c r="BI119">
        <v>1.1839762926101685</v>
      </c>
      <c r="BJ119">
        <v>0.0008452098118141294</v>
      </c>
      <c r="BK119">
        <v>0.09979376941919327</v>
      </c>
      <c r="BL119">
        <v>2</v>
      </c>
      <c r="BM119" t="b">
        <v>1</v>
      </c>
      <c r="BN119">
        <v>1</v>
      </c>
      <c r="BO119">
        <v>28.164875030517578</v>
      </c>
      <c r="BP119">
        <v>29.799999237060547</v>
      </c>
      <c r="BQ119">
        <v>52.099998474121094</v>
      </c>
      <c r="BR119">
        <v>26.5</v>
      </c>
      <c r="BS119">
        <v>10.100000381469727</v>
      </c>
      <c r="BT119">
        <v>14</v>
      </c>
      <c r="BU119">
        <v>19.200000762939453</v>
      </c>
      <c r="BV119">
        <v>16.600000381469727</v>
      </c>
      <c r="BW119">
        <v>39.400001525878906</v>
      </c>
      <c r="BX119">
        <v>0</v>
      </c>
      <c r="BY119">
        <v>70.48192596435547</v>
      </c>
      <c r="BZ119">
        <v>67.55097198486328</v>
      </c>
      <c r="CA119">
        <v>9.303238868713379</v>
      </c>
      <c r="CB119">
        <v>17.173349380493164</v>
      </c>
      <c r="CC119" t="s">
        <v>230</v>
      </c>
      <c r="CD119" t="s">
        <v>260</v>
      </c>
      <c r="CE119">
        <v>0</v>
      </c>
      <c r="CF119" t="s">
        <v>17</v>
      </c>
      <c r="CG119">
        <v>0.8254913687705994</v>
      </c>
      <c r="CH119">
        <v>0.6059902310371399</v>
      </c>
      <c r="CI119">
        <v>5.349999904632568</v>
      </c>
      <c r="CJ119" t="b">
        <v>1</v>
      </c>
      <c r="CK119" s="99">
        <v>39014</v>
      </c>
      <c r="CL119" t="s">
        <v>503</v>
      </c>
      <c r="CM119" t="b">
        <v>0</v>
      </c>
      <c r="CN119">
        <v>0</v>
      </c>
      <c r="CQ119" t="b">
        <v>0</v>
      </c>
      <c r="CR119" t="b">
        <v>0</v>
      </c>
      <c r="CS119" t="b">
        <v>0</v>
      </c>
      <c r="CT119">
        <v>0.19744595885276794</v>
      </c>
    </row>
    <row r="120" spans="1:98" ht="12.75">
      <c r="A120">
        <v>699</v>
      </c>
      <c r="B120" t="s">
        <v>561</v>
      </c>
      <c r="C120" t="s">
        <v>562</v>
      </c>
      <c r="D120" t="s">
        <v>531</v>
      </c>
      <c r="E120">
        <v>1</v>
      </c>
      <c r="G120" t="s">
        <v>246</v>
      </c>
      <c r="H120">
        <v>3</v>
      </c>
      <c r="I120">
        <v>2004</v>
      </c>
      <c r="J120">
        <v>9</v>
      </c>
      <c r="K120">
        <v>10</v>
      </c>
      <c r="L120" t="b">
        <v>1</v>
      </c>
      <c r="M120">
        <v>2005</v>
      </c>
      <c r="N120">
        <v>3</v>
      </c>
      <c r="O120" s="99">
        <v>38673</v>
      </c>
      <c r="P120" s="99">
        <v>38674.54525462963</v>
      </c>
      <c r="Q120" s="128">
        <v>12.220000267028809</v>
      </c>
      <c r="R120" s="128">
        <v>15.300000190734863</v>
      </c>
      <c r="S120" s="128">
        <v>0</v>
      </c>
      <c r="T120" s="128">
        <v>18.1200008392334</v>
      </c>
      <c r="U120" s="128">
        <v>10.630000114440918</v>
      </c>
      <c r="V120" s="128">
        <v>121.08000183105469</v>
      </c>
      <c r="W120">
        <v>882.0859985351562</v>
      </c>
      <c r="X120">
        <v>1.5110000371932983</v>
      </c>
      <c r="Y120">
        <v>7.400000095367432</v>
      </c>
      <c r="Z120">
        <v>20</v>
      </c>
      <c r="AA120">
        <v>9.300000190734863</v>
      </c>
      <c r="AB120">
        <v>0</v>
      </c>
      <c r="AC120">
        <v>1.4800000190734863</v>
      </c>
      <c r="AD120">
        <v>0.800000011920929</v>
      </c>
      <c r="AE120">
        <v>13.037437438964844</v>
      </c>
      <c r="AF120">
        <v>10.46895980834961</v>
      </c>
      <c r="AG120">
        <v>0</v>
      </c>
      <c r="AH120">
        <v>0</v>
      </c>
      <c r="AI120">
        <v>20.627168655395508</v>
      </c>
      <c r="AJ120">
        <v>1.159999966621399</v>
      </c>
      <c r="AK120">
        <v>3.605809211730957</v>
      </c>
      <c r="AM120">
        <v>0</v>
      </c>
      <c r="AN120">
        <v>0</v>
      </c>
      <c r="AO120">
        <v>0</v>
      </c>
      <c r="AP120">
        <v>0</v>
      </c>
      <c r="AQ120">
        <v>25.027881622314453</v>
      </c>
      <c r="AR120">
        <v>8.934425354003906</v>
      </c>
      <c r="AS120">
        <v>13.961990356445312</v>
      </c>
      <c r="AT120">
        <v>0</v>
      </c>
      <c r="AU120">
        <v>29.600000381469727</v>
      </c>
      <c r="AV120">
        <v>19.355958938598633</v>
      </c>
      <c r="AW120">
        <v>5.864999771118164</v>
      </c>
      <c r="AX120">
        <v>0</v>
      </c>
      <c r="AY120">
        <v>0</v>
      </c>
      <c r="AZ120">
        <v>0</v>
      </c>
      <c r="BA120">
        <v>15</v>
      </c>
      <c r="BB120">
        <v>1</v>
      </c>
      <c r="BC120">
        <v>0</v>
      </c>
      <c r="BD120">
        <v>0</v>
      </c>
      <c r="BE120" t="s">
        <v>228</v>
      </c>
      <c r="BF120" t="s">
        <v>243</v>
      </c>
      <c r="BG120" s="99">
        <v>38674</v>
      </c>
      <c r="BH120">
        <v>0.05765669047832489</v>
      </c>
      <c r="BI120">
        <v>9.739992141723633</v>
      </c>
      <c r="BJ120">
        <v>0.20999003946781158</v>
      </c>
      <c r="BK120">
        <v>0.6429489850997925</v>
      </c>
      <c r="BL120">
        <v>2</v>
      </c>
      <c r="BM120" t="b">
        <v>1</v>
      </c>
      <c r="BN120">
        <v>1</v>
      </c>
      <c r="BO120">
        <v>5.864462375640869</v>
      </c>
      <c r="BP120">
        <v>2.299999952316284</v>
      </c>
      <c r="BQ120">
        <v>13.899999618530273</v>
      </c>
      <c r="BR120">
        <v>20.399999618530273</v>
      </c>
      <c r="BS120">
        <v>6.699999809265137</v>
      </c>
      <c r="BT120">
        <v>9.399999618530273</v>
      </c>
      <c r="BU120">
        <v>18.5</v>
      </c>
      <c r="BV120">
        <v>13.899999618530273</v>
      </c>
      <c r="BW120">
        <v>0</v>
      </c>
      <c r="BX120">
        <v>33.50699996948242</v>
      </c>
      <c r="BY120">
        <v>110.07194519042969</v>
      </c>
      <c r="BZ120">
        <v>97.21742248535156</v>
      </c>
      <c r="CA120">
        <v>12.15163803100586</v>
      </c>
      <c r="CB120">
        <v>28.445171356201172</v>
      </c>
      <c r="CC120" t="s">
        <v>230</v>
      </c>
      <c r="CD120" t="s">
        <v>238</v>
      </c>
      <c r="CE120">
        <v>0</v>
      </c>
      <c r="CG120">
        <v>0.9903888702392578</v>
      </c>
      <c r="CH120">
        <v>0.9603400230407715</v>
      </c>
      <c r="CI120">
        <v>0.8799999952316284</v>
      </c>
      <c r="CJ120" t="b">
        <v>1</v>
      </c>
      <c r="CK120" s="99">
        <v>39010</v>
      </c>
      <c r="CL120" t="s">
        <v>503</v>
      </c>
      <c r="CM120" t="b">
        <v>0</v>
      </c>
      <c r="CN120">
        <v>0</v>
      </c>
      <c r="CQ120" t="b">
        <v>0</v>
      </c>
      <c r="CR120" t="b">
        <v>0</v>
      </c>
      <c r="CS120" t="b">
        <v>0</v>
      </c>
      <c r="CT120">
        <v>0.2243243157863617</v>
      </c>
    </row>
    <row r="121" spans="1:98" ht="12.75">
      <c r="A121">
        <v>700</v>
      </c>
      <c r="B121" t="s">
        <v>563</v>
      </c>
      <c r="C121" t="s">
        <v>564</v>
      </c>
      <c r="D121" t="s">
        <v>577</v>
      </c>
      <c r="E121">
        <v>2</v>
      </c>
      <c r="G121" t="s">
        <v>246</v>
      </c>
      <c r="H121">
        <v>3</v>
      </c>
      <c r="I121">
        <v>2004</v>
      </c>
      <c r="J121">
        <v>9</v>
      </c>
      <c r="K121">
        <v>12</v>
      </c>
      <c r="L121" t="b">
        <v>1</v>
      </c>
      <c r="M121">
        <v>2005</v>
      </c>
      <c r="N121">
        <v>3</v>
      </c>
      <c r="O121" s="99">
        <v>38673</v>
      </c>
      <c r="P121" s="99">
        <v>38674.54525462963</v>
      </c>
      <c r="Q121" s="128">
        <v>41.02000045776367</v>
      </c>
      <c r="R121" s="128">
        <v>20.899999618530273</v>
      </c>
      <c r="S121" s="128">
        <v>0</v>
      </c>
      <c r="T121" s="128">
        <v>41.97999954223633</v>
      </c>
      <c r="U121" s="128">
        <v>30.049999237060547</v>
      </c>
      <c r="V121" s="128">
        <v>69.47000122070312</v>
      </c>
      <c r="W121">
        <v>314.7749938964844</v>
      </c>
      <c r="X121">
        <v>3.6740000247955322</v>
      </c>
      <c r="Y121">
        <v>25.5</v>
      </c>
      <c r="Z121">
        <v>22</v>
      </c>
      <c r="AA121">
        <v>13</v>
      </c>
      <c r="AB121">
        <v>0</v>
      </c>
      <c r="AC121">
        <v>3.450000047683716</v>
      </c>
      <c r="AD121">
        <v>1.9600000381469727</v>
      </c>
      <c r="AE121">
        <v>11.999966621398926</v>
      </c>
      <c r="AF121">
        <v>10</v>
      </c>
      <c r="AG121">
        <v>0</v>
      </c>
      <c r="AH121">
        <v>0</v>
      </c>
      <c r="AI121">
        <v>10.645015716552734</v>
      </c>
      <c r="AJ121">
        <v>2.75</v>
      </c>
      <c r="AK121">
        <v>2.247422695159912</v>
      </c>
      <c r="AM121">
        <v>0</v>
      </c>
      <c r="AN121">
        <v>0</v>
      </c>
      <c r="AO121">
        <v>0</v>
      </c>
      <c r="AP121">
        <v>0</v>
      </c>
      <c r="AQ121">
        <v>17.962913513183594</v>
      </c>
      <c r="AR121">
        <v>14.698237419128418</v>
      </c>
      <c r="AS121">
        <v>14.593388557434082</v>
      </c>
      <c r="AT121">
        <v>0</v>
      </c>
      <c r="AU121">
        <v>75.9000015258789</v>
      </c>
      <c r="AV121">
        <v>13.096514701843262</v>
      </c>
      <c r="AW121">
        <v>13.170000076293945</v>
      </c>
      <c r="AX121">
        <v>0</v>
      </c>
      <c r="AY121">
        <v>0</v>
      </c>
      <c r="AZ121">
        <v>0</v>
      </c>
      <c r="BA121">
        <v>16</v>
      </c>
      <c r="BB121">
        <v>1</v>
      </c>
      <c r="BC121">
        <v>0</v>
      </c>
      <c r="BD121">
        <v>0</v>
      </c>
      <c r="BE121" t="s">
        <v>243</v>
      </c>
      <c r="BF121" t="s">
        <v>243</v>
      </c>
      <c r="BG121" s="99">
        <v>38674</v>
      </c>
      <c r="BH121">
        <v>0.015292547643184662</v>
      </c>
      <c r="BI121">
        <v>2.650830030441284</v>
      </c>
      <c r="BJ121">
        <v>0.06471065431833267</v>
      </c>
      <c r="BK121">
        <v>0.14800125360488892</v>
      </c>
      <c r="BL121">
        <v>2</v>
      </c>
      <c r="BM121" t="b">
        <v>1</v>
      </c>
      <c r="BN121">
        <v>1</v>
      </c>
      <c r="BO121">
        <v>13.945756912231445</v>
      </c>
      <c r="BP121">
        <v>11.899999618530273</v>
      </c>
      <c r="BQ121">
        <v>36.29999923706055</v>
      </c>
      <c r="BR121">
        <v>32.900001525878906</v>
      </c>
      <c r="BS121">
        <v>10.300000190734863</v>
      </c>
      <c r="BT121">
        <v>13.5</v>
      </c>
      <c r="BU121">
        <v>26.899999618530273</v>
      </c>
      <c r="BV121">
        <v>20.200000762939453</v>
      </c>
      <c r="BW121">
        <v>0</v>
      </c>
      <c r="BX121">
        <v>37.619998931884766</v>
      </c>
      <c r="BY121">
        <v>103.46533966064453</v>
      </c>
      <c r="BZ121">
        <v>92.50609588623047</v>
      </c>
      <c r="CA121">
        <v>8.036945343017578</v>
      </c>
      <c r="CB121">
        <v>17.006338119506836</v>
      </c>
      <c r="CC121" t="s">
        <v>230</v>
      </c>
      <c r="CD121" t="s">
        <v>252</v>
      </c>
      <c r="CE121">
        <v>0</v>
      </c>
      <c r="CG121">
        <v>0.982320249080658</v>
      </c>
      <c r="CH121">
        <v>0.8604570031166077</v>
      </c>
      <c r="CI121">
        <v>2.200000047683716</v>
      </c>
      <c r="CJ121" t="b">
        <v>1</v>
      </c>
      <c r="CK121" s="99">
        <v>38982</v>
      </c>
      <c r="CL121" t="s">
        <v>503</v>
      </c>
      <c r="CM121" t="b">
        <v>0</v>
      </c>
      <c r="CN121">
        <v>0</v>
      </c>
      <c r="CQ121" t="b">
        <v>0</v>
      </c>
      <c r="CR121" t="b">
        <v>0</v>
      </c>
      <c r="CS121" t="b">
        <v>0</v>
      </c>
      <c r="CT121">
        <v>0.30912700295448303</v>
      </c>
    </row>
    <row r="122" spans="1:98" ht="12.75">
      <c r="A122">
        <v>702</v>
      </c>
      <c r="B122" t="s">
        <v>566</v>
      </c>
      <c r="C122" t="s">
        <v>567</v>
      </c>
      <c r="D122" t="s">
        <v>560</v>
      </c>
      <c r="E122">
        <v>1</v>
      </c>
      <c r="G122" t="s">
        <v>246</v>
      </c>
      <c r="H122">
        <v>3</v>
      </c>
      <c r="I122">
        <v>2004</v>
      </c>
      <c r="J122">
        <v>9</v>
      </c>
      <c r="K122">
        <v>12</v>
      </c>
      <c r="L122" t="b">
        <v>1</v>
      </c>
      <c r="M122">
        <v>2005</v>
      </c>
      <c r="N122">
        <v>3</v>
      </c>
      <c r="O122" s="99">
        <v>38673</v>
      </c>
      <c r="P122" s="99">
        <v>38674.54524305555</v>
      </c>
      <c r="Q122" s="128">
        <v>66.38999938964844</v>
      </c>
      <c r="R122" s="128">
        <v>11.199999809265137</v>
      </c>
      <c r="S122" s="128">
        <v>2.0910000801086426</v>
      </c>
      <c r="T122" s="128">
        <v>72.66000366210938</v>
      </c>
      <c r="U122" s="128">
        <v>56.599998474121094</v>
      </c>
      <c r="V122" s="128">
        <v>3587.6630859375</v>
      </c>
      <c r="W122">
        <v>0</v>
      </c>
      <c r="X122">
        <v>8.871000289916992</v>
      </c>
      <c r="Y122">
        <v>50</v>
      </c>
      <c r="Z122">
        <v>15</v>
      </c>
      <c r="AA122">
        <v>12</v>
      </c>
      <c r="AB122">
        <v>4.899135589599609</v>
      </c>
      <c r="AC122">
        <v>6.579999923706055</v>
      </c>
      <c r="AD122">
        <v>5.300000190734863</v>
      </c>
      <c r="AE122">
        <v>2.092851400375366</v>
      </c>
      <c r="AF122">
        <v>1</v>
      </c>
      <c r="AG122">
        <v>3.149570941925049</v>
      </c>
      <c r="AH122">
        <v>6.099999904632568</v>
      </c>
      <c r="AI122">
        <v>10.171195983886719</v>
      </c>
      <c r="AJ122">
        <v>6.309999942779541</v>
      </c>
      <c r="AK122">
        <v>1.971323847770691</v>
      </c>
      <c r="AM122">
        <v>0</v>
      </c>
      <c r="AN122">
        <v>0</v>
      </c>
      <c r="AO122">
        <v>0</v>
      </c>
      <c r="AP122">
        <v>0</v>
      </c>
      <c r="AQ122">
        <v>20.583675384521484</v>
      </c>
      <c r="AR122">
        <v>7.813304901123047</v>
      </c>
      <c r="AS122">
        <v>13.278925895690918</v>
      </c>
      <c r="AT122">
        <v>71.5</v>
      </c>
      <c r="AU122">
        <v>98.69999694824219</v>
      </c>
      <c r="AV122">
        <v>13.020403861999512</v>
      </c>
      <c r="AW122">
        <v>34.66999816894531</v>
      </c>
      <c r="AX122">
        <v>0</v>
      </c>
      <c r="AY122">
        <v>0</v>
      </c>
      <c r="AZ122">
        <v>0</v>
      </c>
      <c r="BA122">
        <v>8.699999809265137</v>
      </c>
      <c r="BB122">
        <v>1</v>
      </c>
      <c r="BC122">
        <v>0</v>
      </c>
      <c r="BD122">
        <v>2</v>
      </c>
      <c r="BE122" t="s">
        <v>243</v>
      </c>
      <c r="BF122" t="s">
        <v>228</v>
      </c>
      <c r="BG122" s="99">
        <v>38674</v>
      </c>
      <c r="BH122">
        <v>0.00022078973415773362</v>
      </c>
      <c r="BI122">
        <v>1.9392201900482178</v>
      </c>
      <c r="BJ122">
        <v>0.0013934116577729583</v>
      </c>
      <c r="BK122">
        <v>0.13941015303134918</v>
      </c>
      <c r="BL122">
        <v>2</v>
      </c>
      <c r="BM122" t="b">
        <v>1</v>
      </c>
      <c r="BN122">
        <v>1</v>
      </c>
      <c r="BO122">
        <v>31.564359664916992</v>
      </c>
      <c r="BP122">
        <v>34.70000076293945</v>
      </c>
      <c r="BQ122">
        <v>62.099998474121094</v>
      </c>
      <c r="BR122">
        <v>34.79999923706055</v>
      </c>
      <c r="BS122">
        <v>11.5</v>
      </c>
      <c r="BT122">
        <v>16.299999237060547</v>
      </c>
      <c r="BU122">
        <v>23</v>
      </c>
      <c r="BV122">
        <v>19.600000381469727</v>
      </c>
      <c r="BW122">
        <v>64</v>
      </c>
      <c r="BX122">
        <v>38.56800079345703</v>
      </c>
      <c r="BY122">
        <v>57.14285659790039</v>
      </c>
      <c r="BZ122">
        <v>55.949546813964844</v>
      </c>
      <c r="CA122">
        <v>11.292766571044922</v>
      </c>
      <c r="CB122">
        <v>15.833393096923828</v>
      </c>
      <c r="CC122" t="s">
        <v>230</v>
      </c>
      <c r="CE122">
        <v>0</v>
      </c>
      <c r="CG122">
        <v>0.9353747963905334</v>
      </c>
      <c r="CH122">
        <v>0.3522399961948395</v>
      </c>
      <c r="CI122">
        <v>6.769999980926514</v>
      </c>
      <c r="CJ122" t="b">
        <v>1</v>
      </c>
      <c r="CK122" s="99">
        <v>39010</v>
      </c>
      <c r="CL122" t="s">
        <v>503</v>
      </c>
      <c r="CM122" t="b">
        <v>0</v>
      </c>
      <c r="CN122">
        <v>0</v>
      </c>
      <c r="CQ122" t="b">
        <v>0</v>
      </c>
      <c r="CR122" t="b">
        <v>0</v>
      </c>
      <c r="CS122" t="b">
        <v>1</v>
      </c>
      <c r="CT122">
        <v>0.2936345636844635</v>
      </c>
    </row>
    <row r="123" spans="1:98" ht="12.75">
      <c r="A123">
        <v>703</v>
      </c>
      <c r="B123" t="s">
        <v>568</v>
      </c>
      <c r="C123" t="s">
        <v>569</v>
      </c>
      <c r="D123" t="s">
        <v>560</v>
      </c>
      <c r="E123">
        <v>1</v>
      </c>
      <c r="G123" t="s">
        <v>246</v>
      </c>
      <c r="H123">
        <v>3</v>
      </c>
      <c r="I123">
        <v>2004</v>
      </c>
      <c r="J123">
        <v>9</v>
      </c>
      <c r="K123">
        <v>12</v>
      </c>
      <c r="L123" t="b">
        <v>1</v>
      </c>
      <c r="M123">
        <v>2005</v>
      </c>
      <c r="N123">
        <v>3</v>
      </c>
      <c r="O123" s="99">
        <v>38673</v>
      </c>
      <c r="P123" s="99">
        <v>38674.54525462963</v>
      </c>
      <c r="Q123" s="128">
        <v>61.189998626708984</v>
      </c>
      <c r="R123" s="128">
        <v>8.800000190734863</v>
      </c>
      <c r="S123" s="128">
        <v>3.0269999504089355</v>
      </c>
      <c r="T123" s="128">
        <v>67.44999694824219</v>
      </c>
      <c r="U123" s="128">
        <v>55.31999969482422</v>
      </c>
      <c r="V123" s="128">
        <v>2009.699951171875</v>
      </c>
      <c r="W123">
        <v>0</v>
      </c>
      <c r="X123">
        <v>0</v>
      </c>
      <c r="Y123">
        <v>52.900001525878906</v>
      </c>
      <c r="Z123">
        <v>14</v>
      </c>
      <c r="AA123">
        <v>9</v>
      </c>
      <c r="AB123">
        <v>5.318800926208496</v>
      </c>
      <c r="AC123">
        <v>7.699999809265137</v>
      </c>
      <c r="AD123">
        <v>5.880000114440918</v>
      </c>
      <c r="AE123">
        <v>2</v>
      </c>
      <c r="AF123">
        <v>3</v>
      </c>
      <c r="AG123">
        <v>4.9468865394592285</v>
      </c>
      <c r="AH123">
        <v>5.199999809265137</v>
      </c>
      <c r="AI123">
        <v>9.007518768310547</v>
      </c>
      <c r="AJ123">
        <v>7.400000095367432</v>
      </c>
      <c r="AK123">
        <v>5.622439384460449</v>
      </c>
      <c r="AM123">
        <v>0</v>
      </c>
      <c r="AN123">
        <v>0</v>
      </c>
      <c r="AO123">
        <v>0</v>
      </c>
      <c r="AP123">
        <v>0</v>
      </c>
      <c r="AQ123">
        <v>9.005758285522461</v>
      </c>
      <c r="AR123">
        <v>12.211989402770996</v>
      </c>
      <c r="AS123">
        <v>26.102418899536133</v>
      </c>
      <c r="AT123">
        <v>52.5</v>
      </c>
      <c r="AU123">
        <v>107.80000305175781</v>
      </c>
      <c r="AV123">
        <v>15.742172241210938</v>
      </c>
      <c r="AW123">
        <v>36.689998626708984</v>
      </c>
      <c r="AX123">
        <v>0</v>
      </c>
      <c r="AY123">
        <v>0</v>
      </c>
      <c r="AZ123">
        <v>0</v>
      </c>
      <c r="BA123">
        <v>0</v>
      </c>
      <c r="BB123">
        <v>1</v>
      </c>
      <c r="BC123">
        <v>0</v>
      </c>
      <c r="BD123">
        <v>0</v>
      </c>
      <c r="BE123" t="s">
        <v>243</v>
      </c>
      <c r="BF123" t="s">
        <v>301</v>
      </c>
      <c r="BG123" s="99">
        <v>38674</v>
      </c>
      <c r="BH123">
        <v>0.0004365439817775041</v>
      </c>
      <c r="BI123">
        <v>1.1627907752990723</v>
      </c>
      <c r="BJ123">
        <v>0.0014320563059300184</v>
      </c>
      <c r="BK123">
        <v>0.09830344468355179</v>
      </c>
      <c r="BL123">
        <v>2</v>
      </c>
      <c r="BM123" t="b">
        <v>1</v>
      </c>
      <c r="BN123">
        <v>1</v>
      </c>
      <c r="BO123">
        <v>36.99760055541992</v>
      </c>
      <c r="BP123">
        <v>36.70000076293945</v>
      </c>
      <c r="BQ123">
        <v>65.69999694824219</v>
      </c>
      <c r="BR123">
        <v>17.899999618530273</v>
      </c>
      <c r="BS123">
        <v>10.5</v>
      </c>
      <c r="BT123">
        <v>12.100000381469727</v>
      </c>
      <c r="BU123">
        <v>15.5</v>
      </c>
      <c r="BV123">
        <v>13.800000190734863</v>
      </c>
      <c r="BW123">
        <v>43</v>
      </c>
      <c r="BX123">
        <v>45</v>
      </c>
      <c r="BY123">
        <v>63.76811599731445</v>
      </c>
      <c r="BZ123">
        <v>62.36894607543945</v>
      </c>
      <c r="CA123">
        <v>12.236930847167969</v>
      </c>
      <c r="CB123">
        <v>20.43451690673828</v>
      </c>
      <c r="CC123" t="s">
        <v>230</v>
      </c>
      <c r="CD123" t="s">
        <v>238</v>
      </c>
      <c r="CE123">
        <v>0</v>
      </c>
      <c r="CF123" t="s">
        <v>17</v>
      </c>
      <c r="CG123">
        <v>0.6657918691635132</v>
      </c>
      <c r="CH123">
        <v>0.4193054735660553</v>
      </c>
      <c r="CI123">
        <v>1.5499999523162842</v>
      </c>
      <c r="CJ123" t="b">
        <v>1</v>
      </c>
      <c r="CK123" s="99">
        <v>39035</v>
      </c>
      <c r="CL123" t="s">
        <v>503</v>
      </c>
      <c r="CM123" t="b">
        <v>0</v>
      </c>
      <c r="CN123">
        <v>0</v>
      </c>
      <c r="CQ123" t="b">
        <v>0</v>
      </c>
      <c r="CR123" t="b">
        <v>0</v>
      </c>
      <c r="CS123" t="b">
        <v>1</v>
      </c>
      <c r="CT123">
        <v>0.1428050994873047</v>
      </c>
    </row>
    <row r="124" spans="1:98" ht="12.75">
      <c r="A124">
        <v>704</v>
      </c>
      <c r="B124" t="s">
        <v>573</v>
      </c>
      <c r="C124" t="s">
        <v>574</v>
      </c>
      <c r="D124" t="s">
        <v>248</v>
      </c>
      <c r="E124">
        <v>1</v>
      </c>
      <c r="G124" t="s">
        <v>246</v>
      </c>
      <c r="H124">
        <v>3</v>
      </c>
      <c r="I124">
        <v>2004</v>
      </c>
      <c r="J124">
        <v>9</v>
      </c>
      <c r="K124">
        <v>12</v>
      </c>
      <c r="L124" t="b">
        <v>1</v>
      </c>
      <c r="M124">
        <v>2005</v>
      </c>
      <c r="N124">
        <v>3</v>
      </c>
      <c r="O124" s="99">
        <v>38673</v>
      </c>
      <c r="P124" s="99">
        <v>38674.54524305555</v>
      </c>
      <c r="Q124" s="128">
        <v>44.709999084472656</v>
      </c>
      <c r="R124" s="128">
        <v>12.399999618530273</v>
      </c>
      <c r="S124" s="128">
        <v>1.2799999713897705</v>
      </c>
      <c r="T124" s="128">
        <v>52.11000061035156</v>
      </c>
      <c r="U124" s="128">
        <v>39.68000030517578</v>
      </c>
      <c r="V124" s="128">
        <v>87</v>
      </c>
      <c r="W124">
        <v>1019.5</v>
      </c>
      <c r="X124">
        <v>5.531000137329102</v>
      </c>
      <c r="Y124">
        <v>30.600000381469727</v>
      </c>
      <c r="Z124">
        <v>15</v>
      </c>
      <c r="AA124">
        <v>8.5</v>
      </c>
      <c r="AB124">
        <v>3.3082706928253174</v>
      </c>
      <c r="AC124">
        <v>5.869999885559082</v>
      </c>
      <c r="AD124">
        <v>3.5999999046325684</v>
      </c>
      <c r="AE124">
        <v>10.204154968261719</v>
      </c>
      <c r="AF124">
        <v>6.802104949951172</v>
      </c>
      <c r="AG124">
        <v>2.862894058227539</v>
      </c>
      <c r="AH124">
        <v>3</v>
      </c>
      <c r="AI124">
        <v>29.889001846313477</v>
      </c>
      <c r="AJ124">
        <v>4.829999923706055</v>
      </c>
      <c r="AK124">
        <v>3.068037271499634</v>
      </c>
      <c r="AM124">
        <v>0</v>
      </c>
      <c r="AN124">
        <v>0</v>
      </c>
      <c r="AO124">
        <v>0</v>
      </c>
      <c r="AP124">
        <v>0</v>
      </c>
      <c r="AQ124">
        <v>15.167506217956543</v>
      </c>
      <c r="AR124">
        <v>6.582213401794434</v>
      </c>
      <c r="AS124">
        <v>8.890172004699707</v>
      </c>
      <c r="AT124">
        <v>27.799999237060547</v>
      </c>
      <c r="AU124">
        <v>88</v>
      </c>
      <c r="AV124">
        <v>16.356000900268555</v>
      </c>
      <c r="AW124">
        <v>18.700000762939453</v>
      </c>
      <c r="AX124">
        <v>0</v>
      </c>
      <c r="AY124">
        <v>0</v>
      </c>
      <c r="AZ124">
        <v>0</v>
      </c>
      <c r="BA124">
        <v>12</v>
      </c>
      <c r="BB124">
        <v>1</v>
      </c>
      <c r="BC124">
        <v>0</v>
      </c>
      <c r="BD124">
        <v>0</v>
      </c>
      <c r="BE124" t="s">
        <v>228</v>
      </c>
      <c r="BF124" t="s">
        <v>228</v>
      </c>
      <c r="BG124" s="99">
        <v>38674</v>
      </c>
      <c r="BH124">
        <v>0.013979483395814896</v>
      </c>
      <c r="BI124">
        <v>2.4149861335754395</v>
      </c>
      <c r="BJ124">
        <v>0.08792949467897415</v>
      </c>
      <c r="BK124">
        <v>0.19491975009441376</v>
      </c>
      <c r="BL124">
        <v>2</v>
      </c>
      <c r="BM124" t="b">
        <v>1</v>
      </c>
      <c r="BN124">
        <v>1</v>
      </c>
      <c r="BO124">
        <v>24.387258529663086</v>
      </c>
      <c r="BP124">
        <v>13.300000190734863</v>
      </c>
      <c r="BQ124">
        <v>48.79999923706055</v>
      </c>
      <c r="BR124">
        <v>22.299999237060547</v>
      </c>
      <c r="BS124">
        <v>7.400000095367432</v>
      </c>
      <c r="BT124">
        <v>9.899999618530273</v>
      </c>
      <c r="BU124">
        <v>16.899999618530273</v>
      </c>
      <c r="BV124">
        <v>13.399999618530273</v>
      </c>
      <c r="BW124">
        <v>27.799999237060547</v>
      </c>
      <c r="BX124">
        <v>32.72800064086914</v>
      </c>
      <c r="BY124">
        <v>92.53731536865234</v>
      </c>
      <c r="BZ124">
        <v>83.86769104003906</v>
      </c>
      <c r="CA124">
        <v>11.423136711120605</v>
      </c>
      <c r="CB124">
        <v>22.364795684814453</v>
      </c>
      <c r="CC124" t="s">
        <v>230</v>
      </c>
      <c r="CE124">
        <v>0</v>
      </c>
      <c r="CF124" t="s">
        <v>17</v>
      </c>
      <c r="CG124">
        <v>0.8912200927734375</v>
      </c>
      <c r="CH124">
        <v>0.10786669701337814</v>
      </c>
      <c r="CI124">
        <v>3.799999952316284</v>
      </c>
      <c r="CJ124" t="b">
        <v>1</v>
      </c>
      <c r="CK124" s="99">
        <v>38842</v>
      </c>
      <c r="CL124" t="s">
        <v>544</v>
      </c>
      <c r="CM124" t="b">
        <v>0</v>
      </c>
      <c r="CN124">
        <v>0</v>
      </c>
      <c r="CQ124" t="b">
        <v>0</v>
      </c>
      <c r="CR124" t="b">
        <v>0</v>
      </c>
      <c r="CS124" t="b">
        <v>1</v>
      </c>
      <c r="CT124">
        <v>0.21219509840011597</v>
      </c>
    </row>
    <row r="125" spans="1:98" ht="12.75">
      <c r="A125">
        <v>708</v>
      </c>
      <c r="B125" t="s">
        <v>584</v>
      </c>
      <c r="C125" t="s">
        <v>583</v>
      </c>
      <c r="D125" t="s">
        <v>328</v>
      </c>
      <c r="E125">
        <v>1</v>
      </c>
      <c r="G125" t="s">
        <v>246</v>
      </c>
      <c r="H125">
        <v>3</v>
      </c>
      <c r="I125">
        <v>2004</v>
      </c>
      <c r="J125">
        <v>9</v>
      </c>
      <c r="K125">
        <v>12</v>
      </c>
      <c r="L125" t="b">
        <v>1</v>
      </c>
      <c r="M125">
        <v>2005</v>
      </c>
      <c r="N125">
        <v>3</v>
      </c>
      <c r="O125" s="99">
        <v>38673</v>
      </c>
      <c r="P125" s="99">
        <v>38674.54524305555</v>
      </c>
      <c r="Q125" s="128">
        <v>38.560001373291016</v>
      </c>
      <c r="R125" s="128">
        <v>20.100000381469727</v>
      </c>
      <c r="S125" s="128">
        <v>0</v>
      </c>
      <c r="T125" s="128">
        <v>39.52000045776367</v>
      </c>
      <c r="U125" s="128">
        <v>26.299999237060547</v>
      </c>
      <c r="V125" s="128">
        <v>89.48899841308594</v>
      </c>
      <c r="W125">
        <v>1810.0830078125</v>
      </c>
      <c r="X125">
        <v>3.4560000896453857</v>
      </c>
      <c r="Y125">
        <v>25.5</v>
      </c>
      <c r="Z125">
        <v>22</v>
      </c>
      <c r="AA125">
        <v>14</v>
      </c>
      <c r="AB125">
        <v>0</v>
      </c>
      <c r="AC125">
        <v>3.7100000381469727</v>
      </c>
      <c r="AD125">
        <v>1.8200000524520874</v>
      </c>
      <c r="AE125">
        <v>14.082662582397461</v>
      </c>
      <c r="AF125">
        <v>10.235560417175293</v>
      </c>
      <c r="AG125">
        <v>0</v>
      </c>
      <c r="AH125">
        <v>0</v>
      </c>
      <c r="AI125">
        <v>55.648826599121094</v>
      </c>
      <c r="AJ125">
        <v>2.8499999046325684</v>
      </c>
      <c r="AK125">
        <v>3.295558452606201</v>
      </c>
      <c r="AM125">
        <v>0</v>
      </c>
      <c r="AN125">
        <v>0</v>
      </c>
      <c r="AO125">
        <v>0</v>
      </c>
      <c r="AP125">
        <v>0</v>
      </c>
      <c r="AQ125">
        <v>23.08357810974121</v>
      </c>
      <c r="AR125">
        <v>6.314674377441406</v>
      </c>
      <c r="AS125">
        <v>7.113503932952881</v>
      </c>
      <c r="AT125">
        <v>0</v>
      </c>
      <c r="AU125">
        <v>81.5999984741211</v>
      </c>
      <c r="AV125">
        <v>16.174449920654297</v>
      </c>
      <c r="AW125">
        <v>15.84000015258789</v>
      </c>
      <c r="AX125">
        <v>0</v>
      </c>
      <c r="AY125">
        <v>0</v>
      </c>
      <c r="AZ125">
        <v>0</v>
      </c>
      <c r="BA125">
        <v>15</v>
      </c>
      <c r="BB125">
        <v>1</v>
      </c>
      <c r="BC125">
        <v>0</v>
      </c>
      <c r="BD125">
        <v>0</v>
      </c>
      <c r="BE125" t="s">
        <v>228</v>
      </c>
      <c r="BF125" t="s">
        <v>228</v>
      </c>
      <c r="BG125" s="99">
        <v>38674</v>
      </c>
      <c r="BH125">
        <v>0.026018591597676277</v>
      </c>
      <c r="BI125">
        <v>14.461977005004883</v>
      </c>
      <c r="BJ125">
        <v>0.1918584406375885</v>
      </c>
      <c r="BK125">
        <v>0.8298914432525635</v>
      </c>
      <c r="BL125">
        <v>2</v>
      </c>
      <c r="BM125" t="b">
        <v>1</v>
      </c>
      <c r="BN125">
        <v>1</v>
      </c>
      <c r="BO125">
        <v>14.502431869506836</v>
      </c>
      <c r="BP125">
        <v>13.100000381469727</v>
      </c>
      <c r="BQ125">
        <v>37.20000076293945</v>
      </c>
      <c r="BR125">
        <v>29.100000381469727</v>
      </c>
      <c r="BS125">
        <v>12.199999809265137</v>
      </c>
      <c r="BT125">
        <v>14.800000190734863</v>
      </c>
      <c r="BU125">
        <v>23.299999237060547</v>
      </c>
      <c r="BV125">
        <v>19</v>
      </c>
      <c r="BW125">
        <v>0</v>
      </c>
      <c r="BX125">
        <v>36.301998138427734</v>
      </c>
      <c r="BY125">
        <v>105.78947448730469</v>
      </c>
      <c r="BZ125">
        <v>92.6536636352539</v>
      </c>
      <c r="CA125">
        <v>11.609682083129883</v>
      </c>
      <c r="CB125">
        <v>22.323650360107422</v>
      </c>
      <c r="CC125" t="s">
        <v>230</v>
      </c>
      <c r="CE125">
        <v>0</v>
      </c>
      <c r="CF125" t="s">
        <v>17</v>
      </c>
      <c r="CG125">
        <v>0.9862418174743652</v>
      </c>
      <c r="CH125">
        <v>0.16702449321746826</v>
      </c>
      <c r="CI125">
        <v>2.180000066757202</v>
      </c>
      <c r="CJ125" t="b">
        <v>1</v>
      </c>
      <c r="CK125" s="99">
        <v>38979</v>
      </c>
      <c r="CL125" t="s">
        <v>503</v>
      </c>
      <c r="CM125" t="b">
        <v>0</v>
      </c>
      <c r="CN125">
        <v>0</v>
      </c>
      <c r="CQ125" t="b">
        <v>0</v>
      </c>
      <c r="CR125" t="b">
        <v>0</v>
      </c>
      <c r="CS125" t="b">
        <v>1</v>
      </c>
      <c r="CT125">
        <v>0.20641714334487915</v>
      </c>
    </row>
    <row r="126" spans="1:98" ht="12.75">
      <c r="A126">
        <v>709</v>
      </c>
      <c r="B126" t="s">
        <v>586</v>
      </c>
      <c r="C126" t="s">
        <v>587</v>
      </c>
      <c r="D126" t="s">
        <v>577</v>
      </c>
      <c r="E126">
        <v>2</v>
      </c>
      <c r="G126" t="s">
        <v>246</v>
      </c>
      <c r="H126">
        <v>3</v>
      </c>
      <c r="I126">
        <v>2004</v>
      </c>
      <c r="J126">
        <v>9</v>
      </c>
      <c r="K126">
        <v>12</v>
      </c>
      <c r="L126" t="b">
        <v>1</v>
      </c>
      <c r="M126">
        <v>2005</v>
      </c>
      <c r="N126">
        <v>3</v>
      </c>
      <c r="O126" s="99">
        <v>38673</v>
      </c>
      <c r="P126" s="99">
        <v>38674.54524305555</v>
      </c>
      <c r="Q126" s="128">
        <v>84.9800033569336</v>
      </c>
      <c r="R126" s="128">
        <v>49.400001525878906</v>
      </c>
      <c r="S126" s="128">
        <v>0.4000000059604645</v>
      </c>
      <c r="T126" s="128">
        <v>87</v>
      </c>
      <c r="U126" s="128">
        <v>61.54999923706055</v>
      </c>
      <c r="V126" s="128">
        <v>39.89099884033203</v>
      </c>
      <c r="W126">
        <v>0</v>
      </c>
      <c r="X126">
        <v>4.875</v>
      </c>
      <c r="Y126">
        <v>29.299999237060547</v>
      </c>
      <c r="Z126">
        <v>30</v>
      </c>
      <c r="AA126">
        <v>18</v>
      </c>
      <c r="AB126">
        <v>0.6772009134292603</v>
      </c>
      <c r="AC126">
        <v>3.7699999809265137</v>
      </c>
      <c r="AD126">
        <v>1.6299999952316284</v>
      </c>
      <c r="AE126">
        <v>17</v>
      </c>
      <c r="AF126">
        <v>17.700000762939453</v>
      </c>
      <c r="AG126">
        <v>0.4706990122795105</v>
      </c>
      <c r="AH126">
        <v>0.699999988079071</v>
      </c>
      <c r="AI126">
        <v>34.78164291381836</v>
      </c>
      <c r="AJ126">
        <v>2.75</v>
      </c>
      <c r="AK126">
        <v>0.5050286054611206</v>
      </c>
      <c r="AM126">
        <v>0</v>
      </c>
      <c r="AN126">
        <v>0</v>
      </c>
      <c r="AO126">
        <v>0</v>
      </c>
      <c r="AP126">
        <v>0</v>
      </c>
      <c r="AQ126">
        <v>32.35660934448242</v>
      </c>
      <c r="AR126">
        <v>29.173839569091797</v>
      </c>
      <c r="AS126">
        <v>16.395267486572266</v>
      </c>
      <c r="AT126">
        <v>21</v>
      </c>
      <c r="AU126">
        <v>113.0999984741211</v>
      </c>
      <c r="AV126">
        <v>6.583714485168457</v>
      </c>
      <c r="AW126">
        <v>27.950000762939453</v>
      </c>
      <c r="AX126">
        <v>0</v>
      </c>
      <c r="AY126">
        <v>0</v>
      </c>
      <c r="AZ126">
        <v>0</v>
      </c>
      <c r="BA126">
        <v>28</v>
      </c>
      <c r="BB126">
        <v>1</v>
      </c>
      <c r="BC126">
        <v>0</v>
      </c>
      <c r="BD126">
        <v>0</v>
      </c>
      <c r="BE126" t="s">
        <v>228</v>
      </c>
      <c r="BF126" t="s">
        <v>228</v>
      </c>
      <c r="BG126" s="99">
        <v>38674</v>
      </c>
      <c r="BH126">
        <v>0.21920925378799438</v>
      </c>
      <c r="BI126">
        <v>11.558160781860352</v>
      </c>
      <c r="BJ126">
        <v>0.41771093010902405</v>
      </c>
      <c r="BK126">
        <v>0.2805311381816864</v>
      </c>
      <c r="BL126">
        <v>2</v>
      </c>
      <c r="BM126" t="b">
        <v>1</v>
      </c>
      <c r="BN126">
        <v>1</v>
      </c>
      <c r="BO126">
        <v>14.115777969360352</v>
      </c>
      <c r="BP126">
        <v>20.299999237060547</v>
      </c>
      <c r="BQ126">
        <v>69.5</v>
      </c>
      <c r="BR126">
        <v>55.599998474121094</v>
      </c>
      <c r="BS126">
        <v>29.899999618530273</v>
      </c>
      <c r="BT126">
        <v>30.299999237060547</v>
      </c>
      <c r="BU126">
        <v>51.70000076293945</v>
      </c>
      <c r="BV126">
        <v>41</v>
      </c>
      <c r="BW126">
        <v>21</v>
      </c>
      <c r="BX126">
        <v>33.29899978637695</v>
      </c>
      <c r="BY126">
        <v>120.48780822753906</v>
      </c>
      <c r="BZ126">
        <v>102.9955825805664</v>
      </c>
      <c r="CA126">
        <v>2.1371543407440186</v>
      </c>
      <c r="CB126">
        <v>7.318026542663574</v>
      </c>
      <c r="CC126" t="s">
        <v>230</v>
      </c>
      <c r="CD126" t="s">
        <v>252</v>
      </c>
      <c r="CE126">
        <v>0</v>
      </c>
      <c r="CG126">
        <v>0.9986053705215454</v>
      </c>
      <c r="CH126">
        <v>0.967286229133606</v>
      </c>
      <c r="CI126">
        <v>2.049999952316284</v>
      </c>
      <c r="CJ126" t="b">
        <v>1</v>
      </c>
      <c r="CK126" s="99">
        <v>39026</v>
      </c>
      <c r="CL126" t="s">
        <v>503</v>
      </c>
      <c r="CM126" t="b">
        <v>0</v>
      </c>
      <c r="CN126">
        <v>0</v>
      </c>
      <c r="CQ126" t="b">
        <v>0</v>
      </c>
      <c r="CR126" t="b">
        <v>1</v>
      </c>
      <c r="CS126" t="b">
        <v>0</v>
      </c>
      <c r="CT126">
        <v>0.6764916181564331</v>
      </c>
    </row>
    <row r="127" spans="1:98" ht="12.75">
      <c r="A127">
        <v>710</v>
      </c>
      <c r="B127" t="s">
        <v>590</v>
      </c>
      <c r="C127" t="s">
        <v>591</v>
      </c>
      <c r="D127" t="s">
        <v>233</v>
      </c>
      <c r="E127">
        <v>2</v>
      </c>
      <c r="G127" t="s">
        <v>246</v>
      </c>
      <c r="H127">
        <v>3</v>
      </c>
      <c r="I127">
        <v>2005</v>
      </c>
      <c r="J127">
        <v>9</v>
      </c>
      <c r="K127">
        <v>6</v>
      </c>
      <c r="L127" t="b">
        <v>1</v>
      </c>
      <c r="M127">
        <v>2006</v>
      </c>
      <c r="N127">
        <v>1</v>
      </c>
      <c r="O127" s="99">
        <v>38673</v>
      </c>
      <c r="P127" s="99">
        <v>38674.54524305555</v>
      </c>
      <c r="Q127" s="128">
        <v>35.11000061035156</v>
      </c>
      <c r="R127" s="128">
        <v>25.600000381469727</v>
      </c>
      <c r="S127" s="128">
        <v>0.4000000059604645</v>
      </c>
      <c r="T127" s="128">
        <v>41.66999816894531</v>
      </c>
      <c r="U127" s="128">
        <v>32.83000183105469</v>
      </c>
      <c r="V127" s="128">
        <v>306.0950012207031</v>
      </c>
      <c r="W127">
        <v>0</v>
      </c>
      <c r="X127">
        <v>3.005000114440918</v>
      </c>
      <c r="Y127">
        <v>25</v>
      </c>
      <c r="Z127">
        <v>26</v>
      </c>
      <c r="AA127">
        <v>18</v>
      </c>
      <c r="AB127">
        <v>1.111111044883728</v>
      </c>
      <c r="AC127">
        <v>2.640000104904175</v>
      </c>
      <c r="AD127">
        <v>1.3899999856948853</v>
      </c>
      <c r="AE127">
        <v>14</v>
      </c>
      <c r="AF127">
        <v>15</v>
      </c>
      <c r="AG127">
        <v>1.1392766237258911</v>
      </c>
      <c r="AH127">
        <v>1.399999976158142</v>
      </c>
      <c r="AI127">
        <v>11.710312843322754</v>
      </c>
      <c r="AJ127">
        <v>2.0299999713897705</v>
      </c>
      <c r="AK127">
        <v>3.312561511993408</v>
      </c>
      <c r="AM127">
        <v>0</v>
      </c>
      <c r="AN127">
        <v>0</v>
      </c>
      <c r="AO127">
        <v>0</v>
      </c>
      <c r="AP127">
        <v>0</v>
      </c>
      <c r="AQ127">
        <v>10.155999183654785</v>
      </c>
      <c r="AR127">
        <v>57.67449188232422</v>
      </c>
      <c r="AS127">
        <v>16.98934555053711</v>
      </c>
      <c r="AT127">
        <v>20.899999618530273</v>
      </c>
      <c r="AU127">
        <v>68.5999984741211</v>
      </c>
      <c r="AV127">
        <v>15.138703346252441</v>
      </c>
      <c r="AW127">
        <v>31.389999389648438</v>
      </c>
      <c r="AX127">
        <v>0</v>
      </c>
      <c r="AY127">
        <v>0</v>
      </c>
      <c r="AZ127">
        <v>0</v>
      </c>
      <c r="BA127">
        <v>20</v>
      </c>
      <c r="BB127">
        <v>1</v>
      </c>
      <c r="BC127">
        <v>0</v>
      </c>
      <c r="BD127">
        <v>0</v>
      </c>
      <c r="BE127" t="s">
        <v>228</v>
      </c>
      <c r="BF127" t="s">
        <v>228</v>
      </c>
      <c r="BG127" s="99">
        <v>38674</v>
      </c>
      <c r="BH127">
        <v>0.06448624283075333</v>
      </c>
      <c r="BI127">
        <v>5.536614418029785</v>
      </c>
      <c r="BJ127">
        <v>0.04748055711388588</v>
      </c>
      <c r="BK127">
        <v>0.20102174580097198</v>
      </c>
      <c r="BL127">
        <v>2</v>
      </c>
      <c r="BM127" t="b">
        <v>1</v>
      </c>
      <c r="BN127">
        <v>1</v>
      </c>
      <c r="BO127">
        <v>10.323659896850586</v>
      </c>
      <c r="BP127">
        <v>18.899999618530273</v>
      </c>
      <c r="BQ127">
        <v>74.0999984741211</v>
      </c>
      <c r="BR127">
        <v>80.80000305175781</v>
      </c>
      <c r="BS127">
        <v>24.600000381469727</v>
      </c>
      <c r="BT127">
        <v>30.299999237060547</v>
      </c>
      <c r="BU127">
        <v>52.5</v>
      </c>
      <c r="BV127">
        <v>41.400001525878906</v>
      </c>
      <c r="BW127">
        <v>24.100000381469727</v>
      </c>
      <c r="BX127">
        <v>29.062000274658203</v>
      </c>
      <c r="BY127">
        <v>61.83574676513672</v>
      </c>
      <c r="BZ127">
        <v>54.30065155029297</v>
      </c>
      <c r="CA127">
        <v>11.540841102600098</v>
      </c>
      <c r="CB127">
        <v>20.477184295654297</v>
      </c>
      <c r="CC127" t="s">
        <v>230</v>
      </c>
      <c r="CD127" t="s">
        <v>235</v>
      </c>
      <c r="CE127">
        <v>0</v>
      </c>
      <c r="CF127" t="s">
        <v>17</v>
      </c>
      <c r="CG127">
        <v>0.6519114375114441</v>
      </c>
      <c r="CH127">
        <v>0.6401020884513855</v>
      </c>
      <c r="CI127">
        <v>1.5</v>
      </c>
      <c r="CJ127" t="b">
        <v>1</v>
      </c>
      <c r="CK127" s="99">
        <v>39014</v>
      </c>
      <c r="CL127" t="s">
        <v>503</v>
      </c>
      <c r="CM127" t="b">
        <v>0</v>
      </c>
      <c r="CN127">
        <v>0</v>
      </c>
      <c r="CQ127" t="b">
        <v>0</v>
      </c>
      <c r="CR127" t="b">
        <v>0</v>
      </c>
      <c r="CS127" t="b">
        <v>1</v>
      </c>
      <c r="CT127">
        <v>0.22201836109161377</v>
      </c>
    </row>
    <row r="128" spans="1:98" ht="12.75">
      <c r="A128">
        <v>712</v>
      </c>
      <c r="B128" t="s">
        <v>592</v>
      </c>
      <c r="C128" t="s">
        <v>593</v>
      </c>
      <c r="D128" t="s">
        <v>280</v>
      </c>
      <c r="E128">
        <v>1</v>
      </c>
      <c r="G128" t="s">
        <v>246</v>
      </c>
      <c r="H128">
        <v>3</v>
      </c>
      <c r="I128">
        <v>2004</v>
      </c>
      <c r="J128">
        <v>9</v>
      </c>
      <c r="K128">
        <v>12</v>
      </c>
      <c r="L128" t="b">
        <v>1</v>
      </c>
      <c r="M128">
        <v>2005</v>
      </c>
      <c r="N128">
        <v>3</v>
      </c>
      <c r="O128" s="99">
        <v>38673</v>
      </c>
      <c r="P128" s="99">
        <v>38674.54525462963</v>
      </c>
      <c r="Q128" s="128">
        <v>21.610000610351562</v>
      </c>
      <c r="R128" s="128">
        <v>22.5</v>
      </c>
      <c r="S128" s="128">
        <v>0.23999999463558197</v>
      </c>
      <c r="T128" s="128">
        <v>26.65999984741211</v>
      </c>
      <c r="U128" s="128">
        <v>20.450000762939453</v>
      </c>
      <c r="V128" s="128">
        <v>197.27499389648438</v>
      </c>
      <c r="W128">
        <v>5.144000053405762</v>
      </c>
      <c r="X128">
        <v>1.715999960899353</v>
      </c>
      <c r="Y128">
        <v>14.800000190734863</v>
      </c>
      <c r="Z128">
        <v>25</v>
      </c>
      <c r="AA128">
        <v>17</v>
      </c>
      <c r="AB128">
        <v>0.7179487347602844</v>
      </c>
      <c r="AC128">
        <v>1.8799999952316284</v>
      </c>
      <c r="AD128">
        <v>0.8700000047683716</v>
      </c>
      <c r="AE128">
        <v>14.342936515808105</v>
      </c>
      <c r="AF128">
        <v>13.490730285644531</v>
      </c>
      <c r="AG128">
        <v>1.1105968952178955</v>
      </c>
      <c r="AH128">
        <v>0.800000011920929</v>
      </c>
      <c r="AI128">
        <v>20.908018112182617</v>
      </c>
      <c r="AJ128">
        <v>1.440000057220459</v>
      </c>
      <c r="AK128">
        <v>3.7283403873443604</v>
      </c>
      <c r="AM128">
        <v>0</v>
      </c>
      <c r="AN128">
        <v>0</v>
      </c>
      <c r="AO128">
        <v>0</v>
      </c>
      <c r="AP128">
        <v>0</v>
      </c>
      <c r="AQ128">
        <v>19.238554000854492</v>
      </c>
      <c r="AR128">
        <v>21.06765365600586</v>
      </c>
      <c r="AS128">
        <v>19.960006713867188</v>
      </c>
      <c r="AT128">
        <v>12.199999809265137</v>
      </c>
      <c r="AU128">
        <v>47</v>
      </c>
      <c r="AV128">
        <v>17.300310134887695</v>
      </c>
      <c r="AW128">
        <v>13.25</v>
      </c>
      <c r="AX128">
        <v>0</v>
      </c>
      <c r="AY128">
        <v>0</v>
      </c>
      <c r="AZ128">
        <v>0</v>
      </c>
      <c r="BA128">
        <v>15</v>
      </c>
      <c r="BB128">
        <v>1</v>
      </c>
      <c r="BC128">
        <v>0</v>
      </c>
      <c r="BD128">
        <v>0</v>
      </c>
      <c r="BE128" t="s">
        <v>229</v>
      </c>
      <c r="BF128" t="s">
        <v>229</v>
      </c>
      <c r="BG128" s="99">
        <v>38674</v>
      </c>
      <c r="BH128">
        <v>0.046242374926805496</v>
      </c>
      <c r="BI128">
        <v>10.48951244354248</v>
      </c>
      <c r="BJ128">
        <v>0.10964562743902206</v>
      </c>
      <c r="BK128">
        <v>0.3364737629890442</v>
      </c>
      <c r="BL128">
        <v>2</v>
      </c>
      <c r="BM128" t="b">
        <v>1</v>
      </c>
      <c r="BN128">
        <v>1</v>
      </c>
      <c r="BO128">
        <v>7.3053507804870605</v>
      </c>
      <c r="BP128">
        <v>11</v>
      </c>
      <c r="BQ128">
        <v>35.79999923706055</v>
      </c>
      <c r="BR128">
        <v>45.900001525878906</v>
      </c>
      <c r="BS128">
        <v>17.200000762939453</v>
      </c>
      <c r="BT128">
        <v>23.600000381469727</v>
      </c>
      <c r="BU128">
        <v>43.099998474121094</v>
      </c>
      <c r="BV128">
        <v>33.29999923706055</v>
      </c>
      <c r="BW128">
        <v>12.199999809265137</v>
      </c>
      <c r="BX128">
        <v>33.737998962402344</v>
      </c>
      <c r="BY128">
        <v>67.56756591796875</v>
      </c>
      <c r="BZ128">
        <v>59.119388580322266</v>
      </c>
      <c r="CA128">
        <v>13.390140533447266</v>
      </c>
      <c r="CB128">
        <v>24.298376083374023</v>
      </c>
      <c r="CC128" t="s">
        <v>230</v>
      </c>
      <c r="CD128" t="s">
        <v>231</v>
      </c>
      <c r="CE128">
        <v>0</v>
      </c>
      <c r="CF128" t="s">
        <v>17</v>
      </c>
      <c r="CG128">
        <v>0.9877386689186096</v>
      </c>
      <c r="CH128">
        <v>0.9869588017463684</v>
      </c>
      <c r="CI128">
        <v>1.0499999523162842</v>
      </c>
      <c r="CJ128" t="b">
        <v>1</v>
      </c>
      <c r="CK128" s="99">
        <v>38927</v>
      </c>
      <c r="CL128" t="s">
        <v>503</v>
      </c>
      <c r="CM128" t="b">
        <v>0</v>
      </c>
      <c r="CN128">
        <v>0</v>
      </c>
      <c r="CQ128" t="b">
        <v>0</v>
      </c>
      <c r="CR128" t="b">
        <v>0</v>
      </c>
      <c r="CS128" t="b">
        <v>0</v>
      </c>
      <c r="CT128">
        <v>0.22080744802951813</v>
      </c>
    </row>
    <row r="129" spans="1:98" ht="12.75">
      <c r="A129">
        <v>713</v>
      </c>
      <c r="B129" t="s">
        <v>595</v>
      </c>
      <c r="C129" t="s">
        <v>596</v>
      </c>
      <c r="D129" t="s">
        <v>597</v>
      </c>
      <c r="E129">
        <v>2</v>
      </c>
      <c r="G129" t="s">
        <v>246</v>
      </c>
      <c r="H129">
        <v>3</v>
      </c>
      <c r="I129">
        <v>2005</v>
      </c>
      <c r="J129">
        <v>9</v>
      </c>
      <c r="K129">
        <v>6</v>
      </c>
      <c r="L129" t="b">
        <v>1</v>
      </c>
      <c r="M129">
        <v>2006</v>
      </c>
      <c r="N129">
        <v>1</v>
      </c>
      <c r="O129" s="99">
        <v>38673</v>
      </c>
      <c r="P129" s="99">
        <v>38674.54524305555</v>
      </c>
      <c r="Q129" s="128">
        <v>18.780000686645508</v>
      </c>
      <c r="R129" s="128">
        <v>22.200000762939453</v>
      </c>
      <c r="S129" s="128">
        <v>0</v>
      </c>
      <c r="T129" s="128">
        <v>22.200000762939453</v>
      </c>
      <c r="U129" s="128">
        <v>13.130000114440918</v>
      </c>
      <c r="V129" s="128">
        <v>29.201000213623047</v>
      </c>
      <c r="W129">
        <v>43.4900016784668</v>
      </c>
      <c r="X129">
        <v>1.6729999780654907</v>
      </c>
      <c r="Y129">
        <v>8.399999618530273</v>
      </c>
      <c r="Z129">
        <v>20</v>
      </c>
      <c r="AA129">
        <v>10</v>
      </c>
      <c r="AB129">
        <v>0</v>
      </c>
      <c r="AC129">
        <v>1.590000033378601</v>
      </c>
      <c r="AD129">
        <v>0.8500000238418579</v>
      </c>
      <c r="AE129">
        <v>13.410902976989746</v>
      </c>
      <c r="AF129">
        <v>13.682990074157715</v>
      </c>
      <c r="AG129">
        <v>0</v>
      </c>
      <c r="AH129">
        <v>0</v>
      </c>
      <c r="AI129">
        <v>14.881258964538574</v>
      </c>
      <c r="AJ129">
        <v>1.2300000190734863</v>
      </c>
      <c r="AK129">
        <v>1.2543350458145142</v>
      </c>
      <c r="AM129">
        <v>0</v>
      </c>
      <c r="AN129">
        <v>0</v>
      </c>
      <c r="AO129">
        <v>0</v>
      </c>
      <c r="AP129">
        <v>0</v>
      </c>
      <c r="AQ129">
        <v>18.5487060546875</v>
      </c>
      <c r="AR129">
        <v>13.528650283813477</v>
      </c>
      <c r="AS129">
        <v>11.423909187316895</v>
      </c>
      <c r="AT129">
        <v>0</v>
      </c>
      <c r="AU129">
        <v>31.799999237060547</v>
      </c>
      <c r="AV129">
        <v>11.108247756958008</v>
      </c>
      <c r="AW129">
        <v>9.53499984741211</v>
      </c>
      <c r="AX129">
        <v>0</v>
      </c>
      <c r="AY129">
        <v>0</v>
      </c>
      <c r="AZ129">
        <v>0</v>
      </c>
      <c r="BA129">
        <v>16.5</v>
      </c>
      <c r="BB129">
        <v>1</v>
      </c>
      <c r="BC129">
        <v>0</v>
      </c>
      <c r="BD129">
        <v>0</v>
      </c>
      <c r="BE129" t="s">
        <v>228</v>
      </c>
      <c r="BF129" t="s">
        <v>228</v>
      </c>
      <c r="BG129" s="99">
        <v>38674</v>
      </c>
      <c r="BH129">
        <v>0.3371768593788147</v>
      </c>
      <c r="BI129">
        <v>8.699414253234863</v>
      </c>
      <c r="BJ129">
        <v>0.8923104405403137</v>
      </c>
      <c r="BK129">
        <v>0.41789165139198303</v>
      </c>
      <c r="BL129">
        <v>2</v>
      </c>
      <c r="BM129" t="b">
        <v>1</v>
      </c>
      <c r="BN129">
        <v>1</v>
      </c>
      <c r="BO129">
        <v>6.261031150817871</v>
      </c>
      <c r="BP129">
        <v>5.300000190734863</v>
      </c>
      <c r="BQ129">
        <v>22.299999237060547</v>
      </c>
      <c r="BR129">
        <v>34.400001525878906</v>
      </c>
      <c r="BS129">
        <v>13.800000190734863</v>
      </c>
      <c r="BT129">
        <v>16</v>
      </c>
      <c r="BU129">
        <v>29.299999237060547</v>
      </c>
      <c r="BV129">
        <v>22.600000381469727</v>
      </c>
      <c r="BW129">
        <v>0</v>
      </c>
      <c r="BX129">
        <v>28.871999740600586</v>
      </c>
      <c r="BY129">
        <v>98.23008728027344</v>
      </c>
      <c r="BZ129">
        <v>86.7112808227539</v>
      </c>
      <c r="CA129">
        <v>4.895910739898682</v>
      </c>
      <c r="CB129">
        <v>13.865811347961426</v>
      </c>
      <c r="CC129" t="s">
        <v>230</v>
      </c>
      <c r="CD129" t="s">
        <v>252</v>
      </c>
      <c r="CE129">
        <v>0</v>
      </c>
      <c r="CG129">
        <v>0.9580504298210144</v>
      </c>
      <c r="CH129">
        <v>0.7976447939872742</v>
      </c>
      <c r="CI129">
        <v>0.9200000166893005</v>
      </c>
      <c r="CJ129" t="b">
        <v>1</v>
      </c>
      <c r="CK129" s="99">
        <v>38986</v>
      </c>
      <c r="CL129" t="s">
        <v>503</v>
      </c>
      <c r="CM129" t="b">
        <v>0</v>
      </c>
      <c r="CN129">
        <v>0</v>
      </c>
      <c r="CQ129" t="b">
        <v>0</v>
      </c>
      <c r="CR129" t="b">
        <v>1</v>
      </c>
      <c r="CS129" t="b">
        <v>1</v>
      </c>
      <c r="CT129">
        <v>0.4307692348957062</v>
      </c>
    </row>
    <row r="130" spans="1:98" ht="12.75">
      <c r="A130">
        <v>714</v>
      </c>
      <c r="B130" t="s">
        <v>490</v>
      </c>
      <c r="C130" t="s">
        <v>32</v>
      </c>
      <c r="D130" t="s">
        <v>308</v>
      </c>
      <c r="E130">
        <v>1</v>
      </c>
      <c r="G130" t="s">
        <v>246</v>
      </c>
      <c r="H130">
        <v>3</v>
      </c>
      <c r="I130">
        <v>2004</v>
      </c>
      <c r="J130">
        <v>9</v>
      </c>
      <c r="K130">
        <v>9</v>
      </c>
      <c r="L130" t="b">
        <v>1</v>
      </c>
      <c r="M130">
        <v>2005</v>
      </c>
      <c r="N130">
        <v>4</v>
      </c>
      <c r="O130" s="99">
        <v>38673</v>
      </c>
      <c r="P130" s="99">
        <v>38674.54524305555</v>
      </c>
      <c r="Q130" s="128">
        <v>34.869998931884766</v>
      </c>
      <c r="R130" s="128">
        <v>7.599999904632568</v>
      </c>
      <c r="S130" s="128">
        <v>0.36000001430511475</v>
      </c>
      <c r="T130" s="128">
        <v>42.81999969482422</v>
      </c>
      <c r="U130" s="128">
        <v>25.290000915527344</v>
      </c>
      <c r="V130" s="128">
        <v>312.6759948730469</v>
      </c>
      <c r="W130">
        <v>0</v>
      </c>
      <c r="X130">
        <v>7.875999927520752</v>
      </c>
      <c r="Y130">
        <v>17</v>
      </c>
      <c r="Z130">
        <v>8.600000381469727</v>
      </c>
      <c r="AA130">
        <v>4.300000190734863</v>
      </c>
      <c r="AB130">
        <v>1.6875001192092896</v>
      </c>
      <c r="AC130">
        <v>6.179999828338623</v>
      </c>
      <c r="AD130">
        <v>3.950000047683716</v>
      </c>
      <c r="AE130">
        <v>6</v>
      </c>
      <c r="AF130">
        <v>7.5</v>
      </c>
      <c r="AG130">
        <v>1.032406210899353</v>
      </c>
      <c r="AH130">
        <v>1</v>
      </c>
      <c r="AI130">
        <v>35.824317932128906</v>
      </c>
      <c r="AJ130">
        <v>5.5</v>
      </c>
      <c r="AK130">
        <v>1.0201455354690552</v>
      </c>
      <c r="AM130">
        <v>0</v>
      </c>
      <c r="AN130">
        <v>0</v>
      </c>
      <c r="AO130">
        <v>0</v>
      </c>
      <c r="AP130">
        <v>0</v>
      </c>
      <c r="AQ130">
        <v>44.72906494140625</v>
      </c>
      <c r="AR130">
        <v>10.684948921203613</v>
      </c>
      <c r="AS130">
        <v>20.739887237548828</v>
      </c>
      <c r="AT130">
        <v>6.099999904632568</v>
      </c>
      <c r="AU130">
        <v>53.099998474121094</v>
      </c>
      <c r="AV130">
        <v>9.484158515930176</v>
      </c>
      <c r="AW130">
        <v>8.015000343322754</v>
      </c>
      <c r="AX130">
        <v>0</v>
      </c>
      <c r="AY130">
        <v>0</v>
      </c>
      <c r="AZ130">
        <v>0</v>
      </c>
      <c r="BA130">
        <v>15</v>
      </c>
      <c r="BB130">
        <v>1</v>
      </c>
      <c r="BC130">
        <v>0</v>
      </c>
      <c r="BD130">
        <v>0</v>
      </c>
      <c r="BE130" t="s">
        <v>228</v>
      </c>
      <c r="BF130" t="s">
        <v>228</v>
      </c>
      <c r="BG130" s="99">
        <v>38674</v>
      </c>
      <c r="BH130">
        <v>0.007626510690897703</v>
      </c>
      <c r="BI130">
        <v>5.412380218505859</v>
      </c>
      <c r="BJ130">
        <v>0.040772732347249985</v>
      </c>
      <c r="BK130">
        <v>0.766120433807373</v>
      </c>
      <c r="BL130">
        <v>2</v>
      </c>
      <c r="BM130" t="b">
        <v>1</v>
      </c>
      <c r="BN130">
        <v>1</v>
      </c>
      <c r="BO130">
        <v>27.594017028808594</v>
      </c>
      <c r="BP130">
        <v>2.799999952316284</v>
      </c>
      <c r="BQ130">
        <v>27.399999618530273</v>
      </c>
      <c r="BR130">
        <v>10.199999809265137</v>
      </c>
      <c r="BS130">
        <v>3.299999952316284</v>
      </c>
      <c r="BT130">
        <v>4.300000190734863</v>
      </c>
      <c r="BU130">
        <v>8.600000381469727</v>
      </c>
      <c r="BV130">
        <v>6.5</v>
      </c>
      <c r="BW130">
        <v>6.099999904632568</v>
      </c>
      <c r="BX130">
        <v>38.4630012512207</v>
      </c>
      <c r="BY130">
        <v>116.9230728149414</v>
      </c>
      <c r="BZ130">
        <v>109.59198760986328</v>
      </c>
      <c r="CA130">
        <v>3.657277822494507</v>
      </c>
      <c r="CB130">
        <v>11.455981254577637</v>
      </c>
      <c r="CC130" t="s">
        <v>230</v>
      </c>
      <c r="CD130" t="s">
        <v>231</v>
      </c>
      <c r="CE130">
        <v>0</v>
      </c>
      <c r="CG130">
        <v>0.957477867603302</v>
      </c>
      <c r="CH130">
        <v>0.9905093312263489</v>
      </c>
      <c r="CI130">
        <v>5.289999961853027</v>
      </c>
      <c r="CJ130" t="b">
        <v>1</v>
      </c>
      <c r="CK130" s="99">
        <v>39038</v>
      </c>
      <c r="CL130" t="s">
        <v>503</v>
      </c>
      <c r="CM130" t="b">
        <v>0</v>
      </c>
      <c r="CN130">
        <v>0</v>
      </c>
      <c r="CQ130" t="b">
        <v>0</v>
      </c>
      <c r="CR130" t="b">
        <v>1</v>
      </c>
      <c r="CS130" t="b">
        <v>0</v>
      </c>
      <c r="CT130">
        <v>0.4157894551753998</v>
      </c>
    </row>
    <row r="131" spans="1:98" ht="12.75">
      <c r="A131">
        <v>715</v>
      </c>
      <c r="B131" t="s">
        <v>608</v>
      </c>
      <c r="C131" t="s">
        <v>607</v>
      </c>
      <c r="D131" t="s">
        <v>638</v>
      </c>
      <c r="E131">
        <v>2</v>
      </c>
      <c r="G131" t="s">
        <v>246</v>
      </c>
      <c r="H131">
        <v>3</v>
      </c>
      <c r="I131">
        <v>2005</v>
      </c>
      <c r="J131">
        <v>9</v>
      </c>
      <c r="K131">
        <v>6</v>
      </c>
      <c r="L131" t="b">
        <v>1</v>
      </c>
      <c r="M131">
        <v>2006</v>
      </c>
      <c r="N131">
        <v>1</v>
      </c>
      <c r="O131" s="99">
        <v>38673</v>
      </c>
      <c r="P131" s="99">
        <v>38674.54525462963</v>
      </c>
      <c r="Q131" s="128">
        <v>57.150001525878906</v>
      </c>
      <c r="R131" s="128">
        <v>20.600000381469727</v>
      </c>
      <c r="S131" s="128">
        <v>0</v>
      </c>
      <c r="T131" s="128">
        <v>68.41000366210938</v>
      </c>
      <c r="U131" s="128">
        <v>41.61000061035156</v>
      </c>
      <c r="V131" s="128">
        <v>12.664999961853027</v>
      </c>
      <c r="W131">
        <v>38.18899917602539</v>
      </c>
      <c r="X131">
        <v>6.060999870300293</v>
      </c>
      <c r="Y131">
        <v>27.799999237060547</v>
      </c>
      <c r="Z131">
        <v>20</v>
      </c>
      <c r="AA131">
        <v>10</v>
      </c>
      <c r="AB131">
        <v>0</v>
      </c>
      <c r="AC131">
        <v>5.550000190734863</v>
      </c>
      <c r="AD131">
        <v>2.7799999713897705</v>
      </c>
      <c r="AE131">
        <v>14.828168869018555</v>
      </c>
      <c r="AF131">
        <v>18</v>
      </c>
      <c r="AG131">
        <v>0</v>
      </c>
      <c r="AH131">
        <v>0</v>
      </c>
      <c r="AI131">
        <v>30.41158676147461</v>
      </c>
      <c r="AJ131">
        <v>4.210000038146973</v>
      </c>
      <c r="AK131">
        <v>1.8347527980804443</v>
      </c>
      <c r="AM131">
        <v>0</v>
      </c>
      <c r="AN131">
        <v>0</v>
      </c>
      <c r="AO131">
        <v>0</v>
      </c>
      <c r="AP131">
        <v>0</v>
      </c>
      <c r="AQ131">
        <v>43.0312385559082</v>
      </c>
      <c r="AR131">
        <v>4.012982368469238</v>
      </c>
      <c r="AS131">
        <v>15.636810302734375</v>
      </c>
      <c r="AT131">
        <v>0</v>
      </c>
      <c r="AU131">
        <v>111</v>
      </c>
      <c r="AV131">
        <v>14.198749542236328</v>
      </c>
      <c r="AW131">
        <v>26.3799991607666</v>
      </c>
      <c r="AX131">
        <v>0</v>
      </c>
      <c r="AY131">
        <v>0</v>
      </c>
      <c r="AZ131">
        <v>0</v>
      </c>
      <c r="BA131">
        <v>20</v>
      </c>
      <c r="BB131">
        <v>1</v>
      </c>
      <c r="BC131">
        <v>0</v>
      </c>
      <c r="BD131">
        <v>0</v>
      </c>
      <c r="BE131" t="s">
        <v>243</v>
      </c>
      <c r="BF131" t="s">
        <v>243</v>
      </c>
      <c r="BG131" s="99">
        <v>38674</v>
      </c>
      <c r="BH131">
        <v>0.052614256739616394</v>
      </c>
      <c r="BI131">
        <v>4.621866226196289</v>
      </c>
      <c r="BJ131">
        <v>0.5266547799110413</v>
      </c>
      <c r="BK131">
        <v>0.21919231116771698</v>
      </c>
      <c r="BL131">
        <v>2</v>
      </c>
      <c r="BM131" t="b">
        <v>1</v>
      </c>
      <c r="BN131">
        <v>1</v>
      </c>
      <c r="BO131">
        <v>21.450069427490234</v>
      </c>
      <c r="BP131">
        <v>13.600000381469727</v>
      </c>
      <c r="BQ131">
        <v>74.69999694824219</v>
      </c>
      <c r="BR131">
        <v>27.200000762939453</v>
      </c>
      <c r="BS131">
        <v>9.399999618530273</v>
      </c>
      <c r="BT131">
        <v>11.699999809265137</v>
      </c>
      <c r="BU131">
        <v>24.600000381469727</v>
      </c>
      <c r="BV131">
        <v>18.200000762939453</v>
      </c>
      <c r="BW131">
        <v>0</v>
      </c>
      <c r="BX131">
        <v>38.5629997253418</v>
      </c>
      <c r="BY131">
        <v>113.18681335449219</v>
      </c>
      <c r="BZ131">
        <v>98.36750030517578</v>
      </c>
      <c r="CA131">
        <v>7.8136138916015625</v>
      </c>
      <c r="CB131">
        <v>18.845144271850586</v>
      </c>
      <c r="CC131" t="s">
        <v>230</v>
      </c>
      <c r="CD131" t="s">
        <v>238</v>
      </c>
      <c r="CE131">
        <v>0</v>
      </c>
      <c r="CG131">
        <v>0.943394660949707</v>
      </c>
      <c r="CH131">
        <v>0.971375048160553</v>
      </c>
      <c r="CI131">
        <v>3.0799999237060547</v>
      </c>
      <c r="CJ131" t="b">
        <v>1</v>
      </c>
      <c r="CK131" s="99">
        <v>39024</v>
      </c>
      <c r="CL131" t="s">
        <v>503</v>
      </c>
      <c r="CM131" t="b">
        <v>0</v>
      </c>
      <c r="CN131">
        <v>0</v>
      </c>
      <c r="CQ131" t="b">
        <v>0</v>
      </c>
      <c r="CR131" t="b">
        <v>0</v>
      </c>
      <c r="CS131" t="b">
        <v>1</v>
      </c>
      <c r="CT131">
        <v>0.3456731140613556</v>
      </c>
    </row>
    <row r="132" spans="1:98" ht="12.75">
      <c r="A132">
        <v>717</v>
      </c>
      <c r="B132" t="s">
        <v>639</v>
      </c>
      <c r="C132" t="s">
        <v>640</v>
      </c>
      <c r="D132" t="s">
        <v>283</v>
      </c>
      <c r="E132">
        <v>2</v>
      </c>
      <c r="G132" t="s">
        <v>246</v>
      </c>
      <c r="H132">
        <v>3</v>
      </c>
      <c r="I132">
        <v>2004</v>
      </c>
      <c r="J132">
        <v>9</v>
      </c>
      <c r="K132">
        <v>1</v>
      </c>
      <c r="L132" t="b">
        <v>0</v>
      </c>
      <c r="M132">
        <v>2005</v>
      </c>
      <c r="N132">
        <v>3</v>
      </c>
      <c r="O132" s="99">
        <v>38673</v>
      </c>
      <c r="P132" s="99">
        <v>38674.54524305555</v>
      </c>
      <c r="Q132" s="128">
        <v>29.350000381469727</v>
      </c>
      <c r="R132" s="128">
        <v>31.899999618530273</v>
      </c>
      <c r="S132" s="128">
        <v>0</v>
      </c>
      <c r="T132" s="128">
        <v>29.350000381469727</v>
      </c>
      <c r="U132" s="128">
        <v>14.946999549865723</v>
      </c>
      <c r="V132" s="128">
        <v>34.172000885009766</v>
      </c>
      <c r="W132">
        <v>0</v>
      </c>
      <c r="X132">
        <v>1.9550000429153442</v>
      </c>
      <c r="Y132">
        <v>9.40000057220459</v>
      </c>
      <c r="Z132">
        <v>22</v>
      </c>
      <c r="AA132">
        <v>11</v>
      </c>
      <c r="AB132">
        <v>0</v>
      </c>
      <c r="AC132">
        <v>1.8700000047683716</v>
      </c>
      <c r="AD132">
        <v>0.8533332943916321</v>
      </c>
      <c r="AE132">
        <v>15.202631950378418</v>
      </c>
      <c r="AF132">
        <v>15</v>
      </c>
      <c r="AG132">
        <v>0</v>
      </c>
      <c r="AH132">
        <v>0</v>
      </c>
      <c r="AI132">
        <v>24.509920120239258</v>
      </c>
      <c r="AJ132">
        <v>1.409999966621399</v>
      </c>
      <c r="AK132">
        <v>0.5889723300933838</v>
      </c>
      <c r="AM132">
        <v>0</v>
      </c>
      <c r="AN132">
        <v>0</v>
      </c>
      <c r="AO132">
        <v>0</v>
      </c>
      <c r="AP132">
        <v>0</v>
      </c>
      <c r="AQ132">
        <v>20.653310775756836</v>
      </c>
      <c r="AR132">
        <v>8.953556060791016</v>
      </c>
      <c r="AS132">
        <v>15.983428955078125</v>
      </c>
      <c r="AT132">
        <v>0</v>
      </c>
      <c r="AU132">
        <v>41.099998474121094</v>
      </c>
      <c r="AV132">
        <v>6.966242790222168</v>
      </c>
      <c r="AW132">
        <v>5.703999996185303</v>
      </c>
      <c r="AX132">
        <v>0</v>
      </c>
      <c r="AY132">
        <v>0</v>
      </c>
      <c r="AZ132">
        <v>0</v>
      </c>
      <c r="BA132">
        <v>20</v>
      </c>
      <c r="BB132">
        <v>1.5</v>
      </c>
      <c r="BC132">
        <v>0</v>
      </c>
      <c r="BD132">
        <v>0</v>
      </c>
      <c r="BE132" t="s">
        <v>228</v>
      </c>
      <c r="BF132" t="s">
        <v>228</v>
      </c>
      <c r="BG132" s="99">
        <v>38674</v>
      </c>
      <c r="BH132">
        <v>0.14158059656620026</v>
      </c>
      <c r="BI132">
        <v>25.714372634887695</v>
      </c>
      <c r="BJ132">
        <v>0.8453064560890198</v>
      </c>
      <c r="BK132">
        <v>1.3567290306091309</v>
      </c>
      <c r="BL132">
        <v>2</v>
      </c>
      <c r="BM132" t="b">
        <v>1</v>
      </c>
      <c r="BN132">
        <v>1</v>
      </c>
      <c r="BO132">
        <v>7.174735069274902</v>
      </c>
      <c r="BP132">
        <v>2.5999999046325684</v>
      </c>
      <c r="BQ132">
        <v>19</v>
      </c>
      <c r="BR132">
        <v>26.899999618530273</v>
      </c>
      <c r="BS132">
        <v>8.100000381469727</v>
      </c>
      <c r="BT132">
        <v>11.199999809265137</v>
      </c>
      <c r="BU132">
        <v>24.399999618530273</v>
      </c>
      <c r="BV132">
        <v>17.799999237060547</v>
      </c>
      <c r="BW132">
        <v>0</v>
      </c>
      <c r="BX132">
        <v>36.78300094604492</v>
      </c>
      <c r="BY132">
        <v>179.21348571777344</v>
      </c>
      <c r="BZ132">
        <v>155.57432556152344</v>
      </c>
      <c r="CA132">
        <v>1.0051424503326416</v>
      </c>
      <c r="CB132">
        <v>8.006814956665039</v>
      </c>
      <c r="CC132" t="s">
        <v>230</v>
      </c>
      <c r="CD132" t="s">
        <v>238</v>
      </c>
      <c r="CE132">
        <v>0</v>
      </c>
      <c r="CG132">
        <v>0.9835101962089539</v>
      </c>
      <c r="CH132">
        <v>0.9761008024215698</v>
      </c>
      <c r="CI132">
        <v>1.059999942779541</v>
      </c>
      <c r="CJ132" t="b">
        <v>1</v>
      </c>
      <c r="CK132" s="99">
        <v>38990</v>
      </c>
      <c r="CL132" t="s">
        <v>503</v>
      </c>
      <c r="CM132" t="b">
        <v>0</v>
      </c>
      <c r="CN132">
        <v>0</v>
      </c>
      <c r="CQ132" t="b">
        <v>0</v>
      </c>
      <c r="CR132" t="b">
        <v>1</v>
      </c>
      <c r="CS132" t="b">
        <v>0</v>
      </c>
      <c r="CT132">
        <v>0.5807570815086365</v>
      </c>
    </row>
    <row r="133" spans="1:98" ht="12.75">
      <c r="A133">
        <v>718</v>
      </c>
      <c r="B133" t="s">
        <v>641</v>
      </c>
      <c r="C133" t="s">
        <v>642</v>
      </c>
      <c r="D133" t="s">
        <v>643</v>
      </c>
      <c r="E133">
        <v>1</v>
      </c>
      <c r="G133" t="s">
        <v>246</v>
      </c>
      <c r="H133">
        <v>3</v>
      </c>
      <c r="I133">
        <v>2004</v>
      </c>
      <c r="J133">
        <v>9</v>
      </c>
      <c r="K133">
        <v>12</v>
      </c>
      <c r="L133" t="b">
        <v>1</v>
      </c>
      <c r="M133">
        <v>2005</v>
      </c>
      <c r="N133">
        <v>3</v>
      </c>
      <c r="O133" s="99">
        <v>38673</v>
      </c>
      <c r="P133" s="99">
        <v>38674.54524305555</v>
      </c>
      <c r="Q133" s="128">
        <v>30.809999465942383</v>
      </c>
      <c r="R133" s="128">
        <v>31.100000381469727</v>
      </c>
      <c r="S133" s="128">
        <v>0.07999999821186066</v>
      </c>
      <c r="T133" s="128">
        <v>31.649999618530273</v>
      </c>
      <c r="U133" s="128">
        <v>20.75</v>
      </c>
      <c r="V133" s="128">
        <v>56.91400146484375</v>
      </c>
      <c r="W133">
        <v>0</v>
      </c>
      <c r="X133">
        <v>2.0840001106262207</v>
      </c>
      <c r="Y133">
        <v>16</v>
      </c>
      <c r="Z133">
        <v>20</v>
      </c>
      <c r="AA133">
        <v>16</v>
      </c>
      <c r="AB133">
        <v>0.1342281848192215</v>
      </c>
      <c r="AC133">
        <v>2</v>
      </c>
      <c r="AD133">
        <v>1</v>
      </c>
      <c r="AE133">
        <v>15.103374481201172</v>
      </c>
      <c r="AF133">
        <v>17</v>
      </c>
      <c r="AG133">
        <v>0.2596559524536133</v>
      </c>
      <c r="AH133">
        <v>0.10000000149011612</v>
      </c>
      <c r="AI133">
        <v>22.010339736938477</v>
      </c>
      <c r="AJ133">
        <v>1.5099999904632568</v>
      </c>
      <c r="AK133">
        <v>0.6205267310142517</v>
      </c>
      <c r="AM133">
        <v>0</v>
      </c>
      <c r="AN133">
        <v>0</v>
      </c>
      <c r="AO133">
        <v>0</v>
      </c>
      <c r="AP133">
        <v>0</v>
      </c>
      <c r="AQ133">
        <v>24.872474670410156</v>
      </c>
      <c r="AR133">
        <v>16.025920867919922</v>
      </c>
      <c r="AS133">
        <v>15.038963317871094</v>
      </c>
      <c r="AT133">
        <v>2.4000000953674316</v>
      </c>
      <c r="AU133">
        <v>40</v>
      </c>
      <c r="AV133">
        <v>5.479489326477051</v>
      </c>
      <c r="AW133">
        <v>12.232999801635742</v>
      </c>
      <c r="AX133">
        <v>0</v>
      </c>
      <c r="AY133">
        <v>0</v>
      </c>
      <c r="AZ133">
        <v>0</v>
      </c>
      <c r="BA133">
        <v>19</v>
      </c>
      <c r="BB133">
        <v>1</v>
      </c>
      <c r="BC133">
        <v>0</v>
      </c>
      <c r="BD133">
        <v>0</v>
      </c>
      <c r="BE133" t="s">
        <v>228</v>
      </c>
      <c r="BF133" t="s">
        <v>228</v>
      </c>
      <c r="BG133" s="99">
        <v>38674</v>
      </c>
      <c r="BH133">
        <v>0.1339322030544281</v>
      </c>
      <c r="BI133">
        <v>11.904764175415039</v>
      </c>
      <c r="BJ133">
        <v>0.3849007785320282</v>
      </c>
      <c r="BK133">
        <v>0.5298261642456055</v>
      </c>
      <c r="BL133">
        <v>2</v>
      </c>
      <c r="BM133" t="b">
        <v>1</v>
      </c>
      <c r="BN133">
        <v>1</v>
      </c>
      <c r="BO133">
        <v>7.698843955993652</v>
      </c>
      <c r="BP133">
        <v>4</v>
      </c>
      <c r="BQ133">
        <v>25.799999237060547</v>
      </c>
      <c r="BR133">
        <v>33.29999923706055</v>
      </c>
      <c r="BS133">
        <v>11.399999618530273</v>
      </c>
      <c r="BT133">
        <v>16.399999618530273</v>
      </c>
      <c r="BU133">
        <v>28.899999618530273</v>
      </c>
      <c r="BV133">
        <v>22.600000381469727</v>
      </c>
      <c r="BW133">
        <v>2.4000000953674316</v>
      </c>
      <c r="BX133">
        <v>40.02000045776367</v>
      </c>
      <c r="BY133">
        <v>137.61062622070312</v>
      </c>
      <c r="BZ133">
        <v>119.6354751586914</v>
      </c>
      <c r="CA133">
        <v>3.2959048748016357</v>
      </c>
      <c r="CB133">
        <v>6.06559419631958</v>
      </c>
      <c r="CC133" t="s">
        <v>230</v>
      </c>
      <c r="CD133" t="s">
        <v>238</v>
      </c>
      <c r="CE133">
        <v>0</v>
      </c>
      <c r="CG133">
        <v>0.9894583225250244</v>
      </c>
      <c r="CH133">
        <v>0.9930922985076904</v>
      </c>
      <c r="CI133">
        <v>1.2000000476837158</v>
      </c>
      <c r="CJ133" t="b">
        <v>1</v>
      </c>
      <c r="CK133" s="99">
        <v>38621</v>
      </c>
      <c r="CL133" t="s">
        <v>503</v>
      </c>
      <c r="CM133" t="b">
        <v>0</v>
      </c>
      <c r="CN133">
        <v>0</v>
      </c>
      <c r="CQ133" t="b">
        <v>0</v>
      </c>
      <c r="CR133" t="b">
        <v>1</v>
      </c>
      <c r="CS133" t="b">
        <v>0</v>
      </c>
      <c r="CT133">
        <v>0.5558333396911621</v>
      </c>
    </row>
    <row r="134" spans="1:98" ht="12.75">
      <c r="A134">
        <v>719</v>
      </c>
      <c r="B134" t="s">
        <v>651</v>
      </c>
      <c r="C134" t="s">
        <v>650</v>
      </c>
      <c r="D134" t="s">
        <v>277</v>
      </c>
      <c r="E134">
        <v>1</v>
      </c>
      <c r="G134" t="s">
        <v>246</v>
      </c>
      <c r="H134">
        <v>3</v>
      </c>
      <c r="I134">
        <v>2004</v>
      </c>
      <c r="J134">
        <v>9</v>
      </c>
      <c r="K134">
        <v>12</v>
      </c>
      <c r="L134" t="b">
        <v>1</v>
      </c>
      <c r="M134">
        <v>2005</v>
      </c>
      <c r="N134">
        <v>3</v>
      </c>
      <c r="O134" s="99">
        <v>38673</v>
      </c>
      <c r="P134" s="99">
        <v>38674.54525462963</v>
      </c>
      <c r="Q134" s="128">
        <v>28.1299991607666</v>
      </c>
      <c r="R134" s="128">
        <v>17.700000762939453</v>
      </c>
      <c r="S134" s="128">
        <v>0.7300000190734863</v>
      </c>
      <c r="T134" s="128">
        <v>30.100000381469727</v>
      </c>
      <c r="U134" s="128">
        <v>26.299999237060547</v>
      </c>
      <c r="V134" s="128">
        <v>312.2829895019531</v>
      </c>
      <c r="W134">
        <v>3136.992919921875</v>
      </c>
      <c r="X134">
        <v>2.7330000400543213</v>
      </c>
      <c r="Y134">
        <v>23.899999618530273</v>
      </c>
      <c r="Z134">
        <v>17</v>
      </c>
      <c r="AA134">
        <v>15</v>
      </c>
      <c r="AB134">
        <v>3.8372092247009277</v>
      </c>
      <c r="AC134">
        <v>2.549999952316284</v>
      </c>
      <c r="AD134">
        <v>1.590000033378601</v>
      </c>
      <c r="AE134">
        <v>9.899999618530273</v>
      </c>
      <c r="AF134">
        <v>10</v>
      </c>
      <c r="AG134">
        <v>2.5950944423675537</v>
      </c>
      <c r="AH134">
        <v>3.700000047683716</v>
      </c>
      <c r="AI134">
        <v>13.7474946975708</v>
      </c>
      <c r="AJ134">
        <v>2.109999895095825</v>
      </c>
      <c r="AK134">
        <v>3.5862889289855957</v>
      </c>
      <c r="AM134">
        <v>0</v>
      </c>
      <c r="AN134">
        <v>0</v>
      </c>
      <c r="AO134">
        <v>0</v>
      </c>
      <c r="AP134">
        <v>0</v>
      </c>
      <c r="AQ134">
        <v>15.240625381469727</v>
      </c>
      <c r="AR134">
        <v>31.537078857421875</v>
      </c>
      <c r="AS134">
        <v>17.6107177734375</v>
      </c>
      <c r="AT134">
        <v>49.400001525878906</v>
      </c>
      <c r="AU134">
        <v>43.29999923706055</v>
      </c>
      <c r="AV134">
        <v>11.915204048156738</v>
      </c>
      <c r="AW134">
        <v>17.239999771118164</v>
      </c>
      <c r="AX134">
        <v>0</v>
      </c>
      <c r="AY134">
        <v>0</v>
      </c>
      <c r="AZ134">
        <v>0</v>
      </c>
      <c r="BA134">
        <v>13.5</v>
      </c>
      <c r="BB134">
        <v>1</v>
      </c>
      <c r="BC134">
        <v>0</v>
      </c>
      <c r="BD134">
        <v>0</v>
      </c>
      <c r="BE134" t="s">
        <v>229</v>
      </c>
      <c r="BF134" t="s">
        <v>229</v>
      </c>
      <c r="BG134" s="99">
        <v>38674</v>
      </c>
      <c r="BH134">
        <v>0.02299768291413784</v>
      </c>
      <c r="BI134">
        <v>3.8711495399475098</v>
      </c>
      <c r="BJ134">
        <v>0.035116877406835556</v>
      </c>
      <c r="BK134">
        <v>0.20771659910678864</v>
      </c>
      <c r="BL134">
        <v>2</v>
      </c>
      <c r="BM134" t="b">
        <v>1</v>
      </c>
      <c r="BN134">
        <v>1</v>
      </c>
      <c r="BO134">
        <v>10.646894454956055</v>
      </c>
      <c r="BP134">
        <v>14</v>
      </c>
      <c r="BQ134">
        <v>34.70000076293945</v>
      </c>
      <c r="BR134">
        <v>33</v>
      </c>
      <c r="BS134">
        <v>13.399999618530273</v>
      </c>
      <c r="BT134">
        <v>16</v>
      </c>
      <c r="BU134">
        <v>26.600000381469727</v>
      </c>
      <c r="BV134">
        <v>21.299999237060547</v>
      </c>
      <c r="BW134">
        <v>49.400001525878906</v>
      </c>
      <c r="BX134">
        <v>39.01300048828125</v>
      </c>
      <c r="BY134">
        <v>83.09859466552734</v>
      </c>
      <c r="BZ134">
        <v>75.57798767089844</v>
      </c>
      <c r="CA134">
        <v>10.807931900024414</v>
      </c>
      <c r="CB134">
        <v>14.485638618469238</v>
      </c>
      <c r="CC134" t="s">
        <v>230</v>
      </c>
      <c r="CD134" t="s">
        <v>231</v>
      </c>
      <c r="CE134">
        <v>0</v>
      </c>
      <c r="CF134" t="s">
        <v>17</v>
      </c>
      <c r="CG134">
        <v>0.9950133562088013</v>
      </c>
      <c r="CH134">
        <v>0.9881908893585205</v>
      </c>
      <c r="CI134">
        <v>1.8200000524520874</v>
      </c>
      <c r="CJ134" t="b">
        <v>1</v>
      </c>
      <c r="CK134" s="99">
        <v>39030</v>
      </c>
      <c r="CL134" t="s">
        <v>503</v>
      </c>
      <c r="CM134" t="b">
        <v>0</v>
      </c>
      <c r="CN134">
        <v>0</v>
      </c>
      <c r="CQ134" t="b">
        <v>0</v>
      </c>
      <c r="CR134" t="b">
        <v>0</v>
      </c>
      <c r="CS134" t="b">
        <v>0</v>
      </c>
      <c r="CT134">
        <v>0.22113406658172607</v>
      </c>
    </row>
    <row r="135" spans="1:98" ht="12.75">
      <c r="A135">
        <v>720</v>
      </c>
      <c r="B135" t="s">
        <v>649</v>
      </c>
      <c r="C135" t="s">
        <v>648</v>
      </c>
      <c r="D135" t="s">
        <v>654</v>
      </c>
      <c r="E135">
        <v>1</v>
      </c>
      <c r="G135" t="s">
        <v>246</v>
      </c>
      <c r="H135">
        <v>3</v>
      </c>
      <c r="I135">
        <v>2004</v>
      </c>
      <c r="J135">
        <v>9</v>
      </c>
      <c r="K135">
        <v>12</v>
      </c>
      <c r="L135" t="b">
        <v>1</v>
      </c>
      <c r="M135">
        <v>2005</v>
      </c>
      <c r="N135">
        <v>3</v>
      </c>
      <c r="O135" s="99">
        <v>38673</v>
      </c>
      <c r="P135" s="99">
        <v>38674.54524305555</v>
      </c>
      <c r="Q135" s="128">
        <v>53.88999938964844</v>
      </c>
      <c r="R135" s="128">
        <v>21.100000381469727</v>
      </c>
      <c r="S135" s="128">
        <v>1.159999966621399</v>
      </c>
      <c r="T135" s="128">
        <v>55.43000030517578</v>
      </c>
      <c r="U135" s="128">
        <v>45.599998474121094</v>
      </c>
      <c r="V135" s="128">
        <v>518.0549926757812</v>
      </c>
      <c r="W135">
        <v>3565.39990234375</v>
      </c>
      <c r="X135">
        <v>3.8540000915527344</v>
      </c>
      <c r="Y135">
        <v>37.099998474121094</v>
      </c>
      <c r="Z135">
        <v>20</v>
      </c>
      <c r="AA135">
        <v>15</v>
      </c>
      <c r="AB135">
        <v>2.237762212753296</v>
      </c>
      <c r="AC135">
        <v>3.7200000286102295</v>
      </c>
      <c r="AD135">
        <v>2.4700000286102295</v>
      </c>
      <c r="AE135">
        <v>7.82216215133667</v>
      </c>
      <c r="AF135">
        <v>5</v>
      </c>
      <c r="AG135">
        <v>2.1525328159332275</v>
      </c>
      <c r="AH135">
        <v>2.200000047683716</v>
      </c>
      <c r="AI135">
        <v>20.842077255249023</v>
      </c>
      <c r="AJ135">
        <v>3.200000047683716</v>
      </c>
      <c r="AK135">
        <v>1.2215604782104492</v>
      </c>
      <c r="AM135">
        <v>0</v>
      </c>
      <c r="AN135">
        <v>0</v>
      </c>
      <c r="AO135">
        <v>0</v>
      </c>
      <c r="AP135">
        <v>0</v>
      </c>
      <c r="AQ135">
        <v>2.0181994438171387</v>
      </c>
      <c r="AR135">
        <v>19.214906692504883</v>
      </c>
      <c r="AS135">
        <v>149.3553924560547</v>
      </c>
      <c r="AT135">
        <v>36.5</v>
      </c>
      <c r="AU135">
        <v>74.4000015258789</v>
      </c>
      <c r="AV135">
        <v>8.48779296875</v>
      </c>
      <c r="AW135">
        <v>42.88999938964844</v>
      </c>
      <c r="AX135">
        <v>0</v>
      </c>
      <c r="AY135">
        <v>0</v>
      </c>
      <c r="AZ135">
        <v>0</v>
      </c>
      <c r="BA135">
        <v>10</v>
      </c>
      <c r="BB135">
        <v>1</v>
      </c>
      <c r="BC135">
        <v>-28.6</v>
      </c>
      <c r="BD135">
        <v>25.9</v>
      </c>
      <c r="BE135" t="s">
        <v>228</v>
      </c>
      <c r="BF135" t="s">
        <v>229</v>
      </c>
      <c r="BG135" s="99">
        <v>38674</v>
      </c>
      <c r="BH135">
        <v>0.006214978639036417</v>
      </c>
      <c r="BI135">
        <v>5.132131576538086</v>
      </c>
      <c r="BJ135">
        <v>0.01706547476351261</v>
      </c>
      <c r="BK135">
        <v>0.24063698947429657</v>
      </c>
      <c r="BL135">
        <v>2</v>
      </c>
      <c r="BM135" t="b">
        <v>1</v>
      </c>
      <c r="BN135">
        <v>1</v>
      </c>
      <c r="BO135">
        <v>16.072912216186523</v>
      </c>
      <c r="BP135">
        <v>40.5</v>
      </c>
      <c r="BQ135">
        <v>66.80000305175781</v>
      </c>
      <c r="BR135">
        <v>39.29999923706055</v>
      </c>
      <c r="BS135">
        <v>17.700000762939453</v>
      </c>
      <c r="BT135">
        <v>21.5</v>
      </c>
      <c r="BU135">
        <v>30</v>
      </c>
      <c r="BV135">
        <v>25.799999237060547</v>
      </c>
      <c r="BW135">
        <v>36.5</v>
      </c>
      <c r="BX135">
        <v>34.242000579833984</v>
      </c>
      <c r="BY135">
        <v>81.78295135498047</v>
      </c>
      <c r="BZ135">
        <v>75.96967315673828</v>
      </c>
      <c r="CA135">
        <v>5.93764066696167</v>
      </c>
      <c r="CB135">
        <v>9.811800956726074</v>
      </c>
      <c r="CC135" t="s">
        <v>230</v>
      </c>
      <c r="CD135" t="s">
        <v>231</v>
      </c>
      <c r="CE135">
        <v>0</v>
      </c>
      <c r="CG135">
        <v>0.8605665564537048</v>
      </c>
      <c r="CH135">
        <v>0.739292323589325</v>
      </c>
      <c r="CI135">
        <v>2.869999885559082</v>
      </c>
      <c r="CJ135" t="b">
        <v>1</v>
      </c>
      <c r="CK135" s="99">
        <v>38670</v>
      </c>
      <c r="CL135" t="s">
        <v>503</v>
      </c>
      <c r="CM135" t="b">
        <v>0</v>
      </c>
      <c r="CN135">
        <v>0</v>
      </c>
      <c r="CQ135" t="b">
        <v>0</v>
      </c>
      <c r="CR135" t="b">
        <v>1</v>
      </c>
      <c r="CS135" t="b">
        <v>1</v>
      </c>
      <c r="CT135">
        <v>0.44369977712631226</v>
      </c>
    </row>
    <row r="136" spans="1:98" ht="12.75">
      <c r="A136">
        <v>721</v>
      </c>
      <c r="B136" t="s">
        <v>653</v>
      </c>
      <c r="C136" t="s">
        <v>652</v>
      </c>
      <c r="D136" t="s">
        <v>655</v>
      </c>
      <c r="E136">
        <v>2</v>
      </c>
      <c r="G136" t="s">
        <v>246</v>
      </c>
      <c r="H136">
        <v>3</v>
      </c>
      <c r="I136">
        <v>2004</v>
      </c>
      <c r="J136">
        <v>9</v>
      </c>
      <c r="K136">
        <v>12</v>
      </c>
      <c r="L136" t="b">
        <v>1</v>
      </c>
      <c r="M136">
        <v>2005</v>
      </c>
      <c r="N136">
        <v>3</v>
      </c>
      <c r="O136" s="99">
        <v>38673</v>
      </c>
      <c r="P136" s="99">
        <v>38674.54524305555</v>
      </c>
      <c r="Q136" s="128">
        <v>18.399999618530273</v>
      </c>
      <c r="R136" s="128">
        <v>33.5</v>
      </c>
      <c r="S136" s="128">
        <v>0</v>
      </c>
      <c r="T136" s="128">
        <v>21.579999923706055</v>
      </c>
      <c r="U136" s="128">
        <v>13.609999656677246</v>
      </c>
      <c r="V136" s="128">
        <v>21.17300033569336</v>
      </c>
      <c r="W136">
        <v>0</v>
      </c>
      <c r="X136">
        <v>1.1770000457763672</v>
      </c>
      <c r="Y136">
        <v>8.100000381469727</v>
      </c>
      <c r="Z136">
        <v>25</v>
      </c>
      <c r="AA136">
        <v>15</v>
      </c>
      <c r="AB136">
        <v>0</v>
      </c>
      <c r="AC136">
        <v>1.159999966621399</v>
      </c>
      <c r="AD136">
        <v>0.5400000214576721</v>
      </c>
      <c r="AE136">
        <v>16</v>
      </c>
      <c r="AF136">
        <v>14</v>
      </c>
      <c r="AG136">
        <v>0</v>
      </c>
      <c r="AH136">
        <v>0</v>
      </c>
      <c r="AI136">
        <v>5.672497749328613</v>
      </c>
      <c r="AJ136">
        <v>0.8600000143051147</v>
      </c>
      <c r="AK136">
        <v>1.0291262865066528</v>
      </c>
      <c r="AM136">
        <v>0</v>
      </c>
      <c r="AN136">
        <v>0</v>
      </c>
      <c r="AO136">
        <v>0</v>
      </c>
      <c r="AP136">
        <v>0</v>
      </c>
      <c r="AQ136">
        <v>26.968236923217773</v>
      </c>
      <c r="AR136">
        <v>13.825128555297852</v>
      </c>
      <c r="AS136">
        <v>6.050917148590088</v>
      </c>
      <c r="AT136">
        <v>0</v>
      </c>
      <c r="AU136">
        <v>29</v>
      </c>
      <c r="AV136">
        <v>9.525699615478516</v>
      </c>
      <c r="AW136">
        <v>11.609999656677246</v>
      </c>
      <c r="AX136">
        <v>0</v>
      </c>
      <c r="AY136">
        <v>0</v>
      </c>
      <c r="AZ136">
        <v>0</v>
      </c>
      <c r="BA136">
        <v>15.199999809265137</v>
      </c>
      <c r="BB136">
        <v>1</v>
      </c>
      <c r="BC136">
        <v>0</v>
      </c>
      <c r="BD136">
        <v>0</v>
      </c>
      <c r="BE136" t="s">
        <v>229</v>
      </c>
      <c r="BF136" t="s">
        <v>229</v>
      </c>
      <c r="BG136" s="99">
        <v>38674</v>
      </c>
      <c r="BH136">
        <v>0.3902400732040405</v>
      </c>
      <c r="BI136">
        <v>14.165678024291992</v>
      </c>
      <c r="BJ136">
        <v>1.1198019981384277</v>
      </c>
      <c r="BK136">
        <v>0.3695742189884186</v>
      </c>
      <c r="BL136">
        <v>2</v>
      </c>
      <c r="BM136" t="b">
        <v>1</v>
      </c>
      <c r="BN136">
        <v>1</v>
      </c>
      <c r="BO136">
        <v>4.3876118659973145</v>
      </c>
      <c r="BP136">
        <v>11.5</v>
      </c>
      <c r="BQ136">
        <v>81.5</v>
      </c>
      <c r="BR136">
        <v>58.099998474121094</v>
      </c>
      <c r="BS136">
        <v>17.899999618530273</v>
      </c>
      <c r="BT136">
        <v>24.200000762939453</v>
      </c>
      <c r="BU136">
        <v>51.900001525878906</v>
      </c>
      <c r="BV136">
        <v>38.099998474121094</v>
      </c>
      <c r="BW136">
        <v>0</v>
      </c>
      <c r="BX136">
        <v>34.03499984741211</v>
      </c>
      <c r="BY136">
        <v>87.926513671875</v>
      </c>
      <c r="BZ136">
        <v>75.69586944580078</v>
      </c>
      <c r="CA136">
        <v>4.745175361633301</v>
      </c>
      <c r="CB136">
        <v>11.521740913391113</v>
      </c>
      <c r="CC136" t="s">
        <v>230</v>
      </c>
      <c r="CD136" t="s">
        <v>252</v>
      </c>
      <c r="CE136">
        <v>0</v>
      </c>
      <c r="CG136">
        <v>0.7670718431472778</v>
      </c>
      <c r="CH136">
        <v>0.09116549789905548</v>
      </c>
      <c r="CI136">
        <v>0.7400000095367432</v>
      </c>
      <c r="CJ136" t="b">
        <v>1</v>
      </c>
      <c r="CK136" s="99">
        <v>38621</v>
      </c>
      <c r="CL136" t="s">
        <v>503</v>
      </c>
      <c r="CM136" t="b">
        <v>0</v>
      </c>
      <c r="CN136">
        <v>0</v>
      </c>
      <c r="CQ136" t="b">
        <v>0</v>
      </c>
      <c r="CR136" t="b">
        <v>1</v>
      </c>
      <c r="CS136" t="b">
        <v>1</v>
      </c>
      <c r="CT136">
        <v>0.5086123943328857</v>
      </c>
    </row>
    <row r="137" spans="1:98" ht="12.75">
      <c r="A137">
        <v>722</v>
      </c>
      <c r="B137" t="s">
        <v>635</v>
      </c>
      <c r="C137" t="s">
        <v>634</v>
      </c>
      <c r="D137" t="s">
        <v>277</v>
      </c>
      <c r="E137">
        <v>2</v>
      </c>
      <c r="G137" t="s">
        <v>246</v>
      </c>
      <c r="H137">
        <v>3</v>
      </c>
      <c r="I137">
        <v>2004</v>
      </c>
      <c r="J137">
        <v>9</v>
      </c>
      <c r="K137">
        <v>12</v>
      </c>
      <c r="L137" t="b">
        <v>1</v>
      </c>
      <c r="M137">
        <v>2005</v>
      </c>
      <c r="N137">
        <v>3</v>
      </c>
      <c r="O137" s="99">
        <v>38673</v>
      </c>
      <c r="P137" s="99">
        <v>38674.54524305555</v>
      </c>
      <c r="Q137" s="128">
        <v>40.540000915527344</v>
      </c>
      <c r="R137" s="128">
        <v>14.600000381469727</v>
      </c>
      <c r="S137" s="128">
        <v>1.5199999809265137</v>
      </c>
      <c r="T137" s="128">
        <v>52.34000015258789</v>
      </c>
      <c r="U137" s="128">
        <v>35.040000915527344</v>
      </c>
      <c r="V137" s="128">
        <v>554.4000244140625</v>
      </c>
      <c r="W137">
        <v>26145</v>
      </c>
      <c r="X137">
        <v>4.330999851226807</v>
      </c>
      <c r="Y137">
        <v>19.5</v>
      </c>
      <c r="Z137">
        <v>15</v>
      </c>
      <c r="AA137">
        <v>7</v>
      </c>
      <c r="AB137">
        <v>2.891832113265991</v>
      </c>
      <c r="AC137">
        <v>2.9200000762939453</v>
      </c>
      <c r="AD137">
        <v>2.7799999713897705</v>
      </c>
      <c r="AE137">
        <v>1</v>
      </c>
      <c r="AF137">
        <v>1.100000023841858</v>
      </c>
      <c r="AG137">
        <v>3.7493832111358643</v>
      </c>
      <c r="AH137">
        <v>2.700000047683716</v>
      </c>
      <c r="AI137">
        <v>16.588953018188477</v>
      </c>
      <c r="AJ137">
        <v>2.859999895095825</v>
      </c>
      <c r="AK137">
        <v>0.15494288504123688</v>
      </c>
      <c r="AM137">
        <v>0</v>
      </c>
      <c r="AN137">
        <v>0</v>
      </c>
      <c r="AO137">
        <v>0</v>
      </c>
      <c r="AP137">
        <v>0</v>
      </c>
      <c r="AQ137">
        <v>25.110685348510742</v>
      </c>
      <c r="AR137">
        <v>50.35600662231445</v>
      </c>
      <c r="AS137">
        <v>18.27897834777832</v>
      </c>
      <c r="AT137">
        <v>38.70000076293945</v>
      </c>
      <c r="AU137">
        <v>43.79999923706055</v>
      </c>
      <c r="AV137">
        <v>4.138920307159424</v>
      </c>
      <c r="AW137">
        <v>35.040000915527344</v>
      </c>
      <c r="AX137">
        <v>0</v>
      </c>
      <c r="AY137">
        <v>0</v>
      </c>
      <c r="AZ137">
        <v>0</v>
      </c>
      <c r="BA137">
        <v>10.5</v>
      </c>
      <c r="BB137">
        <v>1</v>
      </c>
      <c r="BC137">
        <v>9</v>
      </c>
      <c r="BD137">
        <v>0.74</v>
      </c>
      <c r="BE137" t="s">
        <v>229</v>
      </c>
      <c r="BF137" t="s">
        <v>243</v>
      </c>
      <c r="BG137" s="99">
        <v>38674</v>
      </c>
      <c r="BH137">
        <v>0.01477302610874176</v>
      </c>
      <c r="BI137">
        <v>2.882596254348755</v>
      </c>
      <c r="BJ137">
        <v>0.014193187467753887</v>
      </c>
      <c r="BK137">
        <v>0.16260360181331635</v>
      </c>
      <c r="BL137">
        <v>2</v>
      </c>
      <c r="BM137" t="b">
        <v>1</v>
      </c>
      <c r="BN137">
        <v>1</v>
      </c>
      <c r="BO137">
        <v>14.322602272033691</v>
      </c>
      <c r="BP137">
        <v>29.299999237060547</v>
      </c>
      <c r="BQ137">
        <v>69.69999694824219</v>
      </c>
      <c r="BR137">
        <v>32.400001525878906</v>
      </c>
      <c r="BS137">
        <v>15.600000381469727</v>
      </c>
      <c r="BT137">
        <v>17.600000381469727</v>
      </c>
      <c r="BU137">
        <v>25.700000762939453</v>
      </c>
      <c r="BV137">
        <v>21.700000762939453</v>
      </c>
      <c r="BW137">
        <v>38.70000076293945</v>
      </c>
      <c r="BX137">
        <v>31.719999313354492</v>
      </c>
      <c r="BY137">
        <v>67.2811050415039</v>
      </c>
      <c r="BZ137">
        <v>66.53617858886719</v>
      </c>
      <c r="CA137">
        <v>-1.0312845706939697</v>
      </c>
      <c r="CB137">
        <v>4.30828857421875</v>
      </c>
      <c r="CC137" t="s">
        <v>230</v>
      </c>
      <c r="CD137" t="s">
        <v>231</v>
      </c>
      <c r="CE137">
        <v>0</v>
      </c>
      <c r="CG137">
        <v>0.9670737385749817</v>
      </c>
      <c r="CH137">
        <v>0.9788658618927002</v>
      </c>
      <c r="CI137">
        <v>3.000999927520752</v>
      </c>
      <c r="CJ137" t="b">
        <v>1</v>
      </c>
      <c r="CK137" s="99">
        <v>38621</v>
      </c>
      <c r="CL137" t="s">
        <v>503</v>
      </c>
      <c r="CM137" t="b">
        <v>0</v>
      </c>
      <c r="CN137">
        <v>0</v>
      </c>
      <c r="CQ137" t="b">
        <v>0</v>
      </c>
      <c r="CR137" t="b">
        <v>1</v>
      </c>
      <c r="CS137" t="b">
        <v>1</v>
      </c>
      <c r="CT137">
        <v>0.895061731338501</v>
      </c>
    </row>
    <row r="138" spans="1:98" ht="12.75">
      <c r="A138">
        <v>723</v>
      </c>
      <c r="B138" t="s">
        <v>660</v>
      </c>
      <c r="C138" t="s">
        <v>661</v>
      </c>
      <c r="D138" t="s">
        <v>237</v>
      </c>
      <c r="E138">
        <v>1</v>
      </c>
      <c r="G138" t="s">
        <v>246</v>
      </c>
      <c r="H138">
        <v>3</v>
      </c>
      <c r="I138">
        <v>2004</v>
      </c>
      <c r="J138">
        <v>9</v>
      </c>
      <c r="K138">
        <v>12</v>
      </c>
      <c r="L138" t="b">
        <v>1</v>
      </c>
      <c r="M138">
        <v>2005</v>
      </c>
      <c r="N138">
        <v>3</v>
      </c>
      <c r="O138" s="99">
        <v>38673</v>
      </c>
      <c r="P138" s="99">
        <v>38674.54524305555</v>
      </c>
      <c r="Q138" s="128">
        <v>44.970001220703125</v>
      </c>
      <c r="R138" s="128">
        <v>11.600000381469727</v>
      </c>
      <c r="S138" s="128">
        <v>0</v>
      </c>
      <c r="T138" s="128">
        <v>90.5</v>
      </c>
      <c r="U138" s="128">
        <v>39.33000183105469</v>
      </c>
      <c r="V138" s="128">
        <v>116</v>
      </c>
      <c r="W138">
        <v>149.60000610351562</v>
      </c>
      <c r="X138">
        <v>4.64900016784668</v>
      </c>
      <c r="Y138">
        <v>46.79999923706055</v>
      </c>
      <c r="Z138">
        <v>16</v>
      </c>
      <c r="AA138">
        <v>11</v>
      </c>
      <c r="AB138">
        <v>0</v>
      </c>
      <c r="AC138">
        <v>5.909999847412109</v>
      </c>
      <c r="AD138">
        <v>4.25</v>
      </c>
      <c r="AE138">
        <v>8.824319839477539</v>
      </c>
      <c r="AF138">
        <v>8.399999618530273</v>
      </c>
      <c r="AG138">
        <v>0</v>
      </c>
      <c r="AH138">
        <v>0</v>
      </c>
      <c r="AI138">
        <v>26.283222198486328</v>
      </c>
      <c r="AJ138">
        <v>4.989999771118164</v>
      </c>
      <c r="AK138">
        <v>-27.12024688720703</v>
      </c>
      <c r="AM138">
        <v>0</v>
      </c>
      <c r="AN138">
        <v>0</v>
      </c>
      <c r="AO138">
        <v>0</v>
      </c>
      <c r="AP138">
        <v>0</v>
      </c>
      <c r="AQ138">
        <v>10.716604232788086</v>
      </c>
      <c r="AR138">
        <v>11.765412330627441</v>
      </c>
      <c r="AS138">
        <v>30.320663452148438</v>
      </c>
      <c r="AT138">
        <v>0</v>
      </c>
      <c r="AU138">
        <v>94.5999984741211</v>
      </c>
      <c r="AV138">
        <v>16.036239624023438</v>
      </c>
      <c r="AW138">
        <v>39.33000183105469</v>
      </c>
      <c r="AX138">
        <v>0</v>
      </c>
      <c r="AY138">
        <v>0</v>
      </c>
      <c r="AZ138">
        <v>0</v>
      </c>
      <c r="BA138">
        <v>10</v>
      </c>
      <c r="BB138">
        <v>1</v>
      </c>
      <c r="BC138">
        <v>0</v>
      </c>
      <c r="BD138">
        <v>0</v>
      </c>
      <c r="BE138" t="s">
        <v>228</v>
      </c>
      <c r="BF138" t="s">
        <v>229</v>
      </c>
      <c r="BG138" s="99">
        <v>38674</v>
      </c>
      <c r="BH138">
        <v>0.01241389848291874</v>
      </c>
      <c r="BI138">
        <v>6.3586273193359375</v>
      </c>
      <c r="BJ138">
        <v>0.055755194276571274</v>
      </c>
      <c r="BK138">
        <v>0.30424055457115173</v>
      </c>
      <c r="BL138">
        <v>2</v>
      </c>
      <c r="BM138" t="b">
        <v>1</v>
      </c>
      <c r="BN138">
        <v>1</v>
      </c>
      <c r="BO138">
        <v>25.116540908813477</v>
      </c>
      <c r="BP138">
        <v>28.799999237060547</v>
      </c>
      <c r="BQ138">
        <v>135.89999389648438</v>
      </c>
      <c r="BR138">
        <v>57.79999923706055</v>
      </c>
      <c r="BS138">
        <v>12.300000190734863</v>
      </c>
      <c r="BT138">
        <v>15.899999618530273</v>
      </c>
      <c r="BU138">
        <v>32</v>
      </c>
      <c r="BV138">
        <v>23.899999618530273</v>
      </c>
      <c r="BW138">
        <v>0</v>
      </c>
      <c r="BX138">
        <v>26.472999572753906</v>
      </c>
      <c r="BY138">
        <v>48.53556823730469</v>
      </c>
      <c r="BZ138">
        <v>44.67742156982422</v>
      </c>
      <c r="CA138">
        <v>12.150100708007812</v>
      </c>
      <c r="CB138">
        <v>22.072490692138672</v>
      </c>
      <c r="CC138" t="s">
        <v>230</v>
      </c>
      <c r="CD138" t="s">
        <v>238</v>
      </c>
      <c r="CE138">
        <v>0</v>
      </c>
      <c r="CF138" t="s">
        <v>17</v>
      </c>
      <c r="CG138">
        <v>0.984071671962738</v>
      </c>
      <c r="CH138">
        <v>0.8472747802734375</v>
      </c>
      <c r="CI138">
        <v>2.9600000381469727</v>
      </c>
      <c r="CJ138" t="b">
        <v>1</v>
      </c>
      <c r="CK138" s="99">
        <v>39024</v>
      </c>
      <c r="CL138" t="s">
        <v>503</v>
      </c>
      <c r="CM138" t="b">
        <v>0</v>
      </c>
      <c r="CN138">
        <v>0</v>
      </c>
      <c r="CQ138" t="b">
        <v>0</v>
      </c>
      <c r="CR138" t="b">
        <v>0</v>
      </c>
      <c r="CS138" t="b">
        <v>1</v>
      </c>
      <c r="CT138">
        <v>-0.05815897136926651</v>
      </c>
    </row>
    <row r="139" spans="1:98" ht="12.75">
      <c r="A139">
        <v>724</v>
      </c>
      <c r="B139" t="s">
        <v>666</v>
      </c>
      <c r="C139" t="s">
        <v>667</v>
      </c>
      <c r="D139" t="s">
        <v>668</v>
      </c>
      <c r="E139">
        <v>1</v>
      </c>
      <c r="G139" t="s">
        <v>246</v>
      </c>
      <c r="H139">
        <v>3</v>
      </c>
      <c r="I139">
        <v>2004</v>
      </c>
      <c r="J139">
        <v>9</v>
      </c>
      <c r="K139">
        <v>12</v>
      </c>
      <c r="L139" t="b">
        <v>1</v>
      </c>
      <c r="M139">
        <v>2005</v>
      </c>
      <c r="N139">
        <v>3</v>
      </c>
      <c r="O139" s="99">
        <v>38673</v>
      </c>
      <c r="P139" s="99">
        <v>38674.54524305555</v>
      </c>
      <c r="Q139" s="128">
        <v>45.529998779296875</v>
      </c>
      <c r="R139" s="128">
        <v>10.699999809265137</v>
      </c>
      <c r="S139" s="128">
        <v>2</v>
      </c>
      <c r="T139" s="128">
        <v>47.439998626708984</v>
      </c>
      <c r="U139" s="128">
        <v>41.130001068115234</v>
      </c>
      <c r="V139" s="128">
        <v>4013.06298828125</v>
      </c>
      <c r="W139">
        <v>424593</v>
      </c>
      <c r="X139">
        <v>6.074999809265137</v>
      </c>
      <c r="Y139">
        <v>34.099998474121094</v>
      </c>
      <c r="Z139">
        <v>11</v>
      </c>
      <c r="AA139">
        <v>8</v>
      </c>
      <c r="AB139">
        <v>5.6593403816223145</v>
      </c>
      <c r="AC139">
        <v>5.78000020980835</v>
      </c>
      <c r="AD139">
        <v>4.260000228881836</v>
      </c>
      <c r="AE139">
        <v>6.309942245483398</v>
      </c>
      <c r="AF139">
        <v>7.39688777923584</v>
      </c>
      <c r="AG139">
        <v>4.3927083015441895</v>
      </c>
      <c r="AH139">
        <v>4.900000095367432</v>
      </c>
      <c r="AI139">
        <v>8.717769622802734</v>
      </c>
      <c r="AJ139">
        <v>5.119999885559082</v>
      </c>
      <c r="AK139">
        <v>1.5809273719787598</v>
      </c>
      <c r="AM139">
        <v>0</v>
      </c>
      <c r="AN139">
        <v>0</v>
      </c>
      <c r="AO139">
        <v>0</v>
      </c>
      <c r="AP139">
        <v>0</v>
      </c>
      <c r="AQ139">
        <v>20.242341995239258</v>
      </c>
      <c r="AR139">
        <v>41.30588150024414</v>
      </c>
      <c r="AS139">
        <v>17.212854385375977</v>
      </c>
      <c r="AT139">
        <v>43.5</v>
      </c>
      <c r="AU139">
        <v>63.599998474121094</v>
      </c>
      <c r="AV139">
        <v>10.86788558959961</v>
      </c>
      <c r="AW139">
        <v>32.130001068115234</v>
      </c>
      <c r="AX139">
        <v>0</v>
      </c>
      <c r="AY139">
        <v>0</v>
      </c>
      <c r="AZ139">
        <v>0</v>
      </c>
      <c r="BA139">
        <v>9</v>
      </c>
      <c r="BB139">
        <v>1</v>
      </c>
      <c r="BC139">
        <v>271</v>
      </c>
      <c r="BD139">
        <v>16</v>
      </c>
      <c r="BE139" t="s">
        <v>228</v>
      </c>
      <c r="BF139" t="s">
        <v>229</v>
      </c>
      <c r="BG139" s="99">
        <v>38674</v>
      </c>
      <c r="BH139">
        <v>0.0005715435254387558</v>
      </c>
      <c r="BI139">
        <v>1.0710978507995605</v>
      </c>
      <c r="BJ139">
        <v>0.0007981102680787444</v>
      </c>
      <c r="BK139">
        <v>0.1689792275428772</v>
      </c>
      <c r="BL139">
        <v>2</v>
      </c>
      <c r="BM139" t="b">
        <v>1</v>
      </c>
      <c r="BN139">
        <v>1</v>
      </c>
      <c r="BO139">
        <v>25.687740325927734</v>
      </c>
      <c r="BP139">
        <v>18.200000762939453</v>
      </c>
      <c r="BQ139">
        <v>47.5</v>
      </c>
      <c r="BR139">
        <v>13.899999618530273</v>
      </c>
      <c r="BS139">
        <v>7.699999809265137</v>
      </c>
      <c r="BT139">
        <v>9.100000381469727</v>
      </c>
      <c r="BU139">
        <v>12.800000190734863</v>
      </c>
      <c r="BV139">
        <v>11</v>
      </c>
      <c r="BW139">
        <v>43.5</v>
      </c>
      <c r="BX139">
        <v>33.45600128173828</v>
      </c>
      <c r="BY139">
        <v>97.2727279663086</v>
      </c>
      <c r="BZ139">
        <v>91.39479064941406</v>
      </c>
      <c r="CA139">
        <v>8.39649486541748</v>
      </c>
      <c r="CB139">
        <v>12.837625503540039</v>
      </c>
      <c r="CC139" t="s">
        <v>230</v>
      </c>
      <c r="CD139" t="s">
        <v>260</v>
      </c>
      <c r="CE139">
        <v>0</v>
      </c>
      <c r="CG139">
        <v>0.8213338255882263</v>
      </c>
      <c r="CH139">
        <v>0.8744238615036011</v>
      </c>
      <c r="CI139">
        <v>4.285999774932861</v>
      </c>
      <c r="CJ139" t="b">
        <v>1</v>
      </c>
      <c r="CK139" s="99">
        <v>38666</v>
      </c>
      <c r="CL139" t="s">
        <v>503</v>
      </c>
      <c r="CM139" t="b">
        <v>0</v>
      </c>
      <c r="CN139">
        <v>0</v>
      </c>
      <c r="CQ139" t="b">
        <v>0</v>
      </c>
      <c r="CR139" t="b">
        <v>0</v>
      </c>
      <c r="CS139" t="b">
        <v>0</v>
      </c>
      <c r="CT139">
        <v>0.37966105341911316</v>
      </c>
    </row>
    <row r="140" spans="1:98" ht="12.75">
      <c r="A140">
        <v>725</v>
      </c>
      <c r="B140" t="s">
        <v>671</v>
      </c>
      <c r="C140" t="s">
        <v>672</v>
      </c>
      <c r="D140" t="s">
        <v>531</v>
      </c>
      <c r="E140">
        <v>1</v>
      </c>
      <c r="G140" t="s">
        <v>246</v>
      </c>
      <c r="H140">
        <v>3</v>
      </c>
      <c r="I140">
        <v>2005</v>
      </c>
      <c r="J140">
        <v>9</v>
      </c>
      <c r="K140">
        <v>6</v>
      </c>
      <c r="L140" t="b">
        <v>1</v>
      </c>
      <c r="M140">
        <v>2006</v>
      </c>
      <c r="N140">
        <v>1</v>
      </c>
      <c r="O140" s="99">
        <v>38673</v>
      </c>
      <c r="P140" s="99">
        <v>38674.54524305555</v>
      </c>
      <c r="Q140" s="128">
        <v>34.47999954223633</v>
      </c>
      <c r="R140" s="128">
        <v>32.70000076293945</v>
      </c>
      <c r="S140" s="128">
        <v>0</v>
      </c>
      <c r="T140" s="128">
        <v>36.41999816894531</v>
      </c>
      <c r="U140" s="128">
        <v>24.200000762939453</v>
      </c>
      <c r="V140" s="128">
        <v>380.5400085449219</v>
      </c>
      <c r="W140">
        <v>8.13700008392334</v>
      </c>
      <c r="X140">
        <v>2.5420000553131104</v>
      </c>
      <c r="Y140">
        <v>14.399999618530273</v>
      </c>
      <c r="Z140">
        <v>20</v>
      </c>
      <c r="AA140">
        <v>13.600000381469727</v>
      </c>
      <c r="AB140">
        <v>0</v>
      </c>
      <c r="AC140">
        <v>2.140000104904175</v>
      </c>
      <c r="AD140">
        <v>1.059999942779541</v>
      </c>
      <c r="AE140">
        <v>15.182831764221191</v>
      </c>
      <c r="AF140">
        <v>15</v>
      </c>
      <c r="AG140">
        <v>0</v>
      </c>
      <c r="AH140">
        <v>0</v>
      </c>
      <c r="AI140">
        <v>53.18497848510742</v>
      </c>
      <c r="AJ140">
        <v>1.6100000143051147</v>
      </c>
      <c r="AK140">
        <v>0.41434261202812195</v>
      </c>
      <c r="AM140">
        <v>0</v>
      </c>
      <c r="AN140">
        <v>0</v>
      </c>
      <c r="AO140">
        <v>0</v>
      </c>
      <c r="AP140">
        <v>0</v>
      </c>
      <c r="AQ140">
        <v>23.17569923400879</v>
      </c>
      <c r="AR140">
        <v>26.443334579467773</v>
      </c>
      <c r="AS140">
        <v>36.469749450683594</v>
      </c>
      <c r="AT140">
        <v>0</v>
      </c>
      <c r="AU140">
        <v>42.79999923706055</v>
      </c>
      <c r="AV140">
        <v>4.417983055114746</v>
      </c>
      <c r="AW140">
        <v>12.25</v>
      </c>
      <c r="AX140">
        <v>0</v>
      </c>
      <c r="AY140">
        <v>0</v>
      </c>
      <c r="AZ140">
        <v>0</v>
      </c>
      <c r="BA140">
        <v>20</v>
      </c>
      <c r="BB140">
        <v>1</v>
      </c>
      <c r="BC140">
        <v>0</v>
      </c>
      <c r="BD140">
        <v>0</v>
      </c>
      <c r="BE140" t="s">
        <v>228</v>
      </c>
      <c r="BF140" t="s">
        <v>243</v>
      </c>
      <c r="BG140" s="99">
        <v>38674</v>
      </c>
      <c r="BH140">
        <v>0.048337437212467194</v>
      </c>
      <c r="BI140">
        <v>27.660085678100586</v>
      </c>
      <c r="BJ140">
        <v>0.0872785896062851</v>
      </c>
      <c r="BK140">
        <v>1.1376953125</v>
      </c>
      <c r="BL140">
        <v>2</v>
      </c>
      <c r="BM140" t="b">
        <v>1</v>
      </c>
      <c r="BN140">
        <v>1</v>
      </c>
      <c r="BO140">
        <v>8.22291088104248</v>
      </c>
      <c r="BP140">
        <v>2</v>
      </c>
      <c r="BQ140">
        <v>34.20000076293945</v>
      </c>
      <c r="BR140">
        <v>34.5</v>
      </c>
      <c r="BS140">
        <v>10.100000381469727</v>
      </c>
      <c r="BT140">
        <v>13.600000381469727</v>
      </c>
      <c r="BU140">
        <v>31.899999618530273</v>
      </c>
      <c r="BV140">
        <v>22.799999237060547</v>
      </c>
      <c r="BW140">
        <v>0</v>
      </c>
      <c r="BX140">
        <v>39.15999984741211</v>
      </c>
      <c r="BY140">
        <v>143.4210662841797</v>
      </c>
      <c r="BZ140">
        <v>124.4492416381836</v>
      </c>
      <c r="CA140">
        <v>0.8396115899085999</v>
      </c>
      <c r="CB140">
        <v>4.825985908508301</v>
      </c>
      <c r="CC140" t="s">
        <v>230</v>
      </c>
      <c r="CE140">
        <v>0</v>
      </c>
      <c r="CG140">
        <v>0.9506661295890808</v>
      </c>
      <c r="CH140">
        <v>0.989520788192749</v>
      </c>
      <c r="CI140">
        <v>1.3300000429153442</v>
      </c>
      <c r="CJ140" t="b">
        <v>1</v>
      </c>
      <c r="CK140" s="99">
        <v>39035</v>
      </c>
      <c r="CL140" t="s">
        <v>503</v>
      </c>
      <c r="CM140" t="b">
        <v>0</v>
      </c>
      <c r="CN140">
        <v>0</v>
      </c>
      <c r="CQ140" t="b">
        <v>0</v>
      </c>
      <c r="CR140" t="b">
        <v>1</v>
      </c>
      <c r="CS140" t="b">
        <v>0</v>
      </c>
      <c r="CT140">
        <v>0.7253521084785461</v>
      </c>
    </row>
    <row r="141" spans="1:98" ht="12.75">
      <c r="A141">
        <v>726</v>
      </c>
      <c r="B141" t="s">
        <v>673</v>
      </c>
      <c r="C141" t="s">
        <v>674</v>
      </c>
      <c r="D141" t="s">
        <v>445</v>
      </c>
      <c r="E141">
        <v>1</v>
      </c>
      <c r="G141" t="s">
        <v>246</v>
      </c>
      <c r="H141">
        <v>3</v>
      </c>
      <c r="I141">
        <v>2004</v>
      </c>
      <c r="J141">
        <v>9</v>
      </c>
      <c r="K141">
        <v>12</v>
      </c>
      <c r="L141" t="b">
        <v>1</v>
      </c>
      <c r="M141">
        <v>2005</v>
      </c>
      <c r="N141">
        <v>3</v>
      </c>
      <c r="O141" s="99">
        <v>38673</v>
      </c>
      <c r="P141" s="99">
        <v>38674.54524305555</v>
      </c>
      <c r="Q141" s="128">
        <v>57.150001525878906</v>
      </c>
      <c r="R141" s="128">
        <v>18.899999618530273</v>
      </c>
      <c r="S141" s="128">
        <v>0</v>
      </c>
      <c r="T141" s="128">
        <v>60.310001373291016</v>
      </c>
      <c r="U141" s="128">
        <v>29.433000564575195</v>
      </c>
      <c r="V141" s="128">
        <v>108.3030014038086</v>
      </c>
      <c r="W141">
        <v>770.5</v>
      </c>
      <c r="X141">
        <v>5.480000019073486</v>
      </c>
      <c r="Y141">
        <v>26</v>
      </c>
      <c r="Z141">
        <v>19</v>
      </c>
      <c r="AA141">
        <v>8.600000381469727</v>
      </c>
      <c r="AB141">
        <v>0</v>
      </c>
      <c r="AC141">
        <v>6.070000171661377</v>
      </c>
      <c r="AD141">
        <v>3.0199999809265137</v>
      </c>
      <c r="AE141">
        <v>15</v>
      </c>
      <c r="AF141">
        <v>15</v>
      </c>
      <c r="AG141">
        <v>0</v>
      </c>
      <c r="AH141">
        <v>0</v>
      </c>
      <c r="AI141">
        <v>127.1465072631836</v>
      </c>
      <c r="AJ141">
        <v>4.590000152587891</v>
      </c>
      <c r="AK141">
        <v>1.8667736053466797</v>
      </c>
      <c r="AM141">
        <v>0</v>
      </c>
      <c r="AN141">
        <v>0</v>
      </c>
      <c r="AO141">
        <v>0</v>
      </c>
      <c r="AP141">
        <v>0</v>
      </c>
      <c r="AQ141">
        <v>22.429649353027344</v>
      </c>
      <c r="AR141">
        <v>6.554605960845947</v>
      </c>
      <c r="AS141">
        <v>19.42669105529785</v>
      </c>
      <c r="AT141">
        <v>0</v>
      </c>
      <c r="AU141">
        <v>115.30000305175781</v>
      </c>
      <c r="AV141">
        <v>15.0701322555542</v>
      </c>
      <c r="AW141">
        <v>10.800000190734863</v>
      </c>
      <c r="AX141">
        <v>0</v>
      </c>
      <c r="AY141">
        <v>0</v>
      </c>
      <c r="AZ141">
        <v>0</v>
      </c>
      <c r="BA141">
        <v>15</v>
      </c>
      <c r="BB141">
        <v>1.5</v>
      </c>
      <c r="BC141">
        <v>0</v>
      </c>
      <c r="BD141">
        <v>0</v>
      </c>
      <c r="BE141" t="s">
        <v>228</v>
      </c>
      <c r="BF141" t="s">
        <v>228</v>
      </c>
      <c r="BG141" s="99">
        <v>38674</v>
      </c>
      <c r="BH141">
        <v>0.2548065185546875</v>
      </c>
      <c r="BI141">
        <v>6.857792377471924</v>
      </c>
      <c r="BJ141">
        <v>0.30854111909866333</v>
      </c>
      <c r="BK141">
        <v>0.5684188604354858</v>
      </c>
      <c r="BL141">
        <v>2</v>
      </c>
      <c r="BM141" t="b">
        <v>1</v>
      </c>
      <c r="BN141">
        <v>1</v>
      </c>
      <c r="BO141">
        <v>23.416288375854492</v>
      </c>
      <c r="BP141">
        <v>3.0999999046325684</v>
      </c>
      <c r="BQ141">
        <v>36.20000076293945</v>
      </c>
      <c r="BR141">
        <v>35.20000076293945</v>
      </c>
      <c r="BS141">
        <v>5.900000095367432</v>
      </c>
      <c r="BT141">
        <v>8.600000381469727</v>
      </c>
      <c r="BU141">
        <v>20.799999237060547</v>
      </c>
      <c r="BV141">
        <v>14.699999809265137</v>
      </c>
      <c r="BW141">
        <v>0</v>
      </c>
      <c r="BX141">
        <v>36.05400085449219</v>
      </c>
      <c r="BY141">
        <v>128.57142639160156</v>
      </c>
      <c r="BZ141">
        <v>111.94227600097656</v>
      </c>
      <c r="CA141">
        <v>7.946934223175049</v>
      </c>
      <c r="CB141">
        <v>20.34995460510254</v>
      </c>
      <c r="CC141" t="s">
        <v>230</v>
      </c>
      <c r="CD141" t="s">
        <v>252</v>
      </c>
      <c r="CE141">
        <v>0</v>
      </c>
      <c r="CG141">
        <v>0.9757659435272217</v>
      </c>
      <c r="CH141">
        <v>0.779308557510376</v>
      </c>
      <c r="CI141">
        <v>3.5199999809265137</v>
      </c>
      <c r="CJ141" t="b">
        <v>1</v>
      </c>
      <c r="CK141" s="99">
        <v>39035</v>
      </c>
      <c r="CL141" t="s">
        <v>503</v>
      </c>
      <c r="CM141" t="b">
        <v>0</v>
      </c>
      <c r="CN141">
        <v>0</v>
      </c>
      <c r="CQ141" t="b">
        <v>0</v>
      </c>
      <c r="CR141" t="b">
        <v>0</v>
      </c>
      <c r="CS141" t="b">
        <v>0</v>
      </c>
      <c r="CT141">
        <v>0.31937289237976074</v>
      </c>
    </row>
    <row r="142" spans="1:98" ht="12.75">
      <c r="A142">
        <v>727</v>
      </c>
      <c r="B142" t="s">
        <v>675</v>
      </c>
      <c r="C142" t="s">
        <v>676</v>
      </c>
      <c r="D142" t="s">
        <v>254</v>
      </c>
      <c r="E142">
        <v>1</v>
      </c>
      <c r="G142" t="s">
        <v>246</v>
      </c>
      <c r="H142">
        <v>3</v>
      </c>
      <c r="I142">
        <v>2004</v>
      </c>
      <c r="J142">
        <v>9</v>
      </c>
      <c r="K142">
        <v>12</v>
      </c>
      <c r="L142" t="b">
        <v>1</v>
      </c>
      <c r="M142">
        <v>2004</v>
      </c>
      <c r="N142">
        <v>4</v>
      </c>
      <c r="O142" s="99">
        <v>38673</v>
      </c>
      <c r="P142" s="99">
        <v>38674.54524305555</v>
      </c>
      <c r="Q142" s="128">
        <v>10.300000190734863</v>
      </c>
      <c r="R142" s="128">
        <v>2.5</v>
      </c>
      <c r="S142" s="128">
        <v>0.3199999928474426</v>
      </c>
      <c r="T142" s="128">
        <v>49.45000076293945</v>
      </c>
      <c r="U142" s="128">
        <v>7.840000152587891</v>
      </c>
      <c r="V142" s="128">
        <v>107.90899658203125</v>
      </c>
      <c r="W142">
        <v>8984.4248046875</v>
      </c>
      <c r="X142">
        <v>2.8970000743865967</v>
      </c>
      <c r="Y142">
        <v>4.099999904632568</v>
      </c>
      <c r="Z142">
        <v>5</v>
      </c>
      <c r="AA142">
        <v>1</v>
      </c>
      <c r="AB142">
        <v>4.447368621826172</v>
      </c>
      <c r="AC142">
        <v>5.480000019073486</v>
      </c>
      <c r="AD142">
        <v>4.110000133514404</v>
      </c>
      <c r="AE142">
        <v>6.512516021728516</v>
      </c>
      <c r="AF142">
        <v>15</v>
      </c>
      <c r="AG142">
        <v>3.1067960262298584</v>
      </c>
      <c r="AH142">
        <v>7.699999809265137</v>
      </c>
      <c r="AI142">
        <v>35.10858154296875</v>
      </c>
      <c r="AJ142">
        <v>4.829999923706055</v>
      </c>
      <c r="AK142">
        <v>2.758064031600952</v>
      </c>
      <c r="AM142">
        <v>0</v>
      </c>
      <c r="AN142">
        <v>0</v>
      </c>
      <c r="AO142">
        <v>0</v>
      </c>
      <c r="AP142">
        <v>0</v>
      </c>
      <c r="AQ142">
        <v>41.69165802001953</v>
      </c>
      <c r="AR142">
        <v>49.10558319091797</v>
      </c>
      <c r="AS142">
        <v>25.26482391357422</v>
      </c>
      <c r="AT142">
        <v>16.399999618530273</v>
      </c>
      <c r="AU142">
        <v>27.399999618530273</v>
      </c>
      <c r="AV142">
        <v>24.893747329711914</v>
      </c>
      <c r="AW142">
        <v>7.840000152587891</v>
      </c>
      <c r="AX142">
        <v>0</v>
      </c>
      <c r="AY142">
        <v>0</v>
      </c>
      <c r="AZ142">
        <v>0</v>
      </c>
      <c r="BA142">
        <v>15.5</v>
      </c>
      <c r="BB142">
        <v>1</v>
      </c>
      <c r="BC142">
        <v>573.25</v>
      </c>
      <c r="BD142">
        <v>33.299</v>
      </c>
      <c r="BE142" t="s">
        <v>228</v>
      </c>
      <c r="BF142" t="s">
        <v>228</v>
      </c>
      <c r="BG142" s="99">
        <v>38674</v>
      </c>
      <c r="BH142">
        <v>0.15215559303760529</v>
      </c>
      <c r="BI142">
        <v>5.338078022003174</v>
      </c>
      <c r="BJ142">
        <v>0.10880770534276962</v>
      </c>
      <c r="BK142">
        <v>0.5392503142356873</v>
      </c>
      <c r="BL142">
        <v>2</v>
      </c>
      <c r="BM142" t="b">
        <v>1</v>
      </c>
      <c r="BN142">
        <v>1</v>
      </c>
      <c r="BO142">
        <v>24.263818740844727</v>
      </c>
      <c r="BP142">
        <v>3.799999952316284</v>
      </c>
      <c r="BQ142">
        <v>49.400001525878906</v>
      </c>
      <c r="BR142">
        <v>14.399999618530273</v>
      </c>
      <c r="BS142">
        <v>4.599999904632568</v>
      </c>
      <c r="BT142">
        <v>6.699999809265137</v>
      </c>
      <c r="BU142">
        <v>12.899999618530273</v>
      </c>
      <c r="BV142">
        <v>9.800000190734863</v>
      </c>
      <c r="BW142">
        <v>16.399999618530273</v>
      </c>
      <c r="BX142">
        <v>6.498000144958496</v>
      </c>
      <c r="BY142">
        <v>25.510204315185547</v>
      </c>
      <c r="BZ142">
        <v>24.00870132446289</v>
      </c>
      <c r="CA142">
        <v>15.269341468811035</v>
      </c>
      <c r="CB142">
        <v>40.90388107299805</v>
      </c>
      <c r="CC142" t="s">
        <v>230</v>
      </c>
      <c r="CE142">
        <v>0</v>
      </c>
      <c r="CG142">
        <v>0.9368483424186707</v>
      </c>
      <c r="CH142">
        <v>0.9791178703308105</v>
      </c>
      <c r="CI142">
        <v>1.7799999713897705</v>
      </c>
      <c r="CJ142" t="b">
        <v>1</v>
      </c>
      <c r="CK142" s="99">
        <v>39035</v>
      </c>
      <c r="CL142" t="s">
        <v>503</v>
      </c>
      <c r="CM142" t="b">
        <v>0</v>
      </c>
      <c r="CN142">
        <v>0</v>
      </c>
      <c r="CQ142" t="b">
        <v>0</v>
      </c>
      <c r="CR142" t="b">
        <v>0</v>
      </c>
      <c r="CS142" t="b">
        <v>1</v>
      </c>
      <c r="CT142">
        <v>0.18283261358737946</v>
      </c>
    </row>
    <row r="143" spans="1:98" ht="12.75">
      <c r="A143">
        <v>728</v>
      </c>
      <c r="B143" t="s">
        <v>677</v>
      </c>
      <c r="C143" t="s">
        <v>678</v>
      </c>
      <c r="D143" t="s">
        <v>308</v>
      </c>
      <c r="E143">
        <v>3</v>
      </c>
      <c r="G143" t="s">
        <v>246</v>
      </c>
      <c r="H143">
        <v>3</v>
      </c>
      <c r="I143">
        <v>2004</v>
      </c>
      <c r="J143">
        <v>9</v>
      </c>
      <c r="K143">
        <v>12</v>
      </c>
      <c r="L143" t="b">
        <v>1</v>
      </c>
      <c r="M143">
        <v>2005</v>
      </c>
      <c r="N143">
        <v>3</v>
      </c>
      <c r="O143" s="99">
        <v>38673</v>
      </c>
      <c r="P143" s="99">
        <v>38674.54524305555</v>
      </c>
      <c r="Q143" s="128">
        <v>729.4600219726562</v>
      </c>
      <c r="R143" s="128">
        <v>9.100000381469727</v>
      </c>
      <c r="S143" s="128">
        <v>0</v>
      </c>
      <c r="T143" s="128">
        <v>947.9500122070312</v>
      </c>
      <c r="U143" s="128">
        <v>641</v>
      </c>
      <c r="V143" s="128">
        <v>6.241000175476074</v>
      </c>
      <c r="W143">
        <v>317.0480041503906</v>
      </c>
      <c r="X143">
        <v>141.5800018310547</v>
      </c>
      <c r="Y143">
        <v>360</v>
      </c>
      <c r="Z143">
        <v>8.699999809265137</v>
      </c>
      <c r="AA143">
        <v>4.5</v>
      </c>
      <c r="AB143">
        <v>0</v>
      </c>
      <c r="AC143">
        <v>154.52999877929688</v>
      </c>
      <c r="AD143">
        <v>80</v>
      </c>
      <c r="AE143">
        <v>14</v>
      </c>
      <c r="AF143">
        <v>14</v>
      </c>
      <c r="AG143">
        <v>0</v>
      </c>
      <c r="AH143">
        <v>0</v>
      </c>
      <c r="AI143">
        <v>62.36683654785156</v>
      </c>
      <c r="AJ143">
        <v>118.91000366210938</v>
      </c>
      <c r="AK143">
        <v>1.6644290685653687</v>
      </c>
      <c r="AM143">
        <v>0</v>
      </c>
      <c r="AN143">
        <v>0</v>
      </c>
      <c r="AO143">
        <v>0</v>
      </c>
      <c r="AP143">
        <v>0</v>
      </c>
      <c r="AQ143">
        <v>19.364704132080078</v>
      </c>
      <c r="AR143">
        <v>16.63137435913086</v>
      </c>
      <c r="AS143">
        <v>57.95392990112305</v>
      </c>
      <c r="AT143">
        <v>0</v>
      </c>
      <c r="AU143">
        <v>1344.4000244140625</v>
      </c>
      <c r="AV143">
        <v>13.007014274597168</v>
      </c>
      <c r="AW143">
        <v>297.010009765625</v>
      </c>
      <c r="AX143">
        <v>0</v>
      </c>
      <c r="AY143">
        <v>0</v>
      </c>
      <c r="AZ143">
        <v>0</v>
      </c>
      <c r="BA143">
        <v>12.5</v>
      </c>
      <c r="BB143">
        <v>1</v>
      </c>
      <c r="BC143">
        <v>0</v>
      </c>
      <c r="BD143">
        <v>0</v>
      </c>
      <c r="BE143" t="s">
        <v>228</v>
      </c>
      <c r="BF143" t="s">
        <v>229</v>
      </c>
      <c r="BG143" s="99">
        <v>38674</v>
      </c>
      <c r="BH143">
        <v>0.013818790204823017</v>
      </c>
      <c r="BI143">
        <v>0.5132655501365662</v>
      </c>
      <c r="BJ143">
        <v>0.048671841621398926</v>
      </c>
      <c r="BK143">
        <v>0.05786775425076485</v>
      </c>
      <c r="BL143">
        <v>2</v>
      </c>
      <c r="BM143" t="b">
        <v>1</v>
      </c>
      <c r="BN143">
        <v>1</v>
      </c>
      <c r="BO143">
        <v>604.8007202148438</v>
      </c>
      <c r="BP143">
        <v>42</v>
      </c>
      <c r="BQ143">
        <v>784</v>
      </c>
      <c r="BR143">
        <v>11.800000190734863</v>
      </c>
      <c r="BS143">
        <v>2.700000047683716</v>
      </c>
      <c r="BT143">
        <v>4.900000095367432</v>
      </c>
      <c r="BU143">
        <v>10.100000381469727</v>
      </c>
      <c r="BV143">
        <v>7.5</v>
      </c>
      <c r="BW143">
        <v>0</v>
      </c>
      <c r="BX143">
        <v>40.000999450683594</v>
      </c>
      <c r="BY143">
        <v>121.33333587646484</v>
      </c>
      <c r="BZ143">
        <v>106.30072021484375</v>
      </c>
      <c r="CA143">
        <v>6.932826995849609</v>
      </c>
      <c r="CB143">
        <v>16.86014175415039</v>
      </c>
      <c r="CC143" t="s">
        <v>230</v>
      </c>
      <c r="CD143" t="s">
        <v>238</v>
      </c>
      <c r="CE143">
        <v>0</v>
      </c>
      <c r="CG143">
        <v>0.9929036498069763</v>
      </c>
      <c r="CH143">
        <v>0.9863009452819824</v>
      </c>
      <c r="CI143">
        <v>100.12000274658203</v>
      </c>
      <c r="CJ143" t="b">
        <v>1</v>
      </c>
      <c r="CK143" s="99">
        <v>39035</v>
      </c>
      <c r="CL143" t="s">
        <v>503</v>
      </c>
      <c r="CM143" t="b">
        <v>0</v>
      </c>
      <c r="CN143">
        <v>0</v>
      </c>
      <c r="CQ143" t="b">
        <v>0</v>
      </c>
      <c r="CR143" t="b">
        <v>0</v>
      </c>
      <c r="CS143" t="b">
        <v>0</v>
      </c>
      <c r="CT143">
        <v>0.3453880548477173</v>
      </c>
    </row>
    <row r="144" spans="1:98" ht="12.75">
      <c r="A144">
        <v>729</v>
      </c>
      <c r="B144" t="s">
        <v>679</v>
      </c>
      <c r="C144" t="s">
        <v>680</v>
      </c>
      <c r="D144" t="s">
        <v>308</v>
      </c>
      <c r="E144">
        <v>1</v>
      </c>
      <c r="G144" t="s">
        <v>246</v>
      </c>
      <c r="H144">
        <v>3</v>
      </c>
      <c r="I144">
        <v>2004</v>
      </c>
      <c r="J144">
        <v>9</v>
      </c>
      <c r="K144">
        <v>12</v>
      </c>
      <c r="L144" t="b">
        <v>1</v>
      </c>
      <c r="M144">
        <v>2005</v>
      </c>
      <c r="N144">
        <v>3</v>
      </c>
      <c r="O144" s="99">
        <v>38673</v>
      </c>
      <c r="P144" s="99">
        <v>38674.54525462963</v>
      </c>
      <c r="Q144" s="128">
        <v>40.720001220703125</v>
      </c>
      <c r="R144" s="128">
        <v>8.100000381469727</v>
      </c>
      <c r="S144" s="128">
        <v>0.1599999964237213</v>
      </c>
      <c r="T144" s="128">
        <v>48.224998474121094</v>
      </c>
      <c r="U144" s="128">
        <v>27.399999618530273</v>
      </c>
      <c r="V144" s="128">
        <v>258.5</v>
      </c>
      <c r="W144">
        <v>3972.909912109375</v>
      </c>
      <c r="X144">
        <v>9.097000122070312</v>
      </c>
      <c r="Y144">
        <v>21</v>
      </c>
      <c r="Z144">
        <v>8</v>
      </c>
      <c r="AA144">
        <v>4.199999809265137</v>
      </c>
      <c r="AB144">
        <v>1.0526316165924072</v>
      </c>
      <c r="AC144">
        <v>7.889999866485596</v>
      </c>
      <c r="AD144">
        <v>5</v>
      </c>
      <c r="AE144">
        <v>9.335744857788086</v>
      </c>
      <c r="AF144">
        <v>12</v>
      </c>
      <c r="AG144">
        <v>0.39292728900909424</v>
      </c>
      <c r="AH144">
        <v>0.4000000059604645</v>
      </c>
      <c r="AI144">
        <v>36.45289611816406</v>
      </c>
      <c r="AJ144">
        <v>6.599999904632568</v>
      </c>
      <c r="AK144">
        <v>1.1348881721496582</v>
      </c>
      <c r="AM144">
        <v>0</v>
      </c>
      <c r="AN144">
        <v>0</v>
      </c>
      <c r="AO144">
        <v>0</v>
      </c>
      <c r="AP144">
        <v>0</v>
      </c>
      <c r="AQ144">
        <v>21.79988670349121</v>
      </c>
      <c r="AR144">
        <v>10.426542282104492</v>
      </c>
      <c r="AS144">
        <v>17.668575286865234</v>
      </c>
      <c r="AT144">
        <v>2.5999999046325684</v>
      </c>
      <c r="AU144">
        <v>63.099998474121094</v>
      </c>
      <c r="AV144">
        <v>9.480171203613281</v>
      </c>
      <c r="AW144">
        <v>11.36299991607666</v>
      </c>
      <c r="AX144">
        <v>0</v>
      </c>
      <c r="AY144">
        <v>0</v>
      </c>
      <c r="AZ144">
        <v>0</v>
      </c>
      <c r="BA144">
        <v>14</v>
      </c>
      <c r="BB144">
        <v>2</v>
      </c>
      <c r="BC144">
        <v>0</v>
      </c>
      <c r="BD144">
        <v>0</v>
      </c>
      <c r="BE144" t="s">
        <v>228</v>
      </c>
      <c r="BF144" t="s">
        <v>228</v>
      </c>
      <c r="BG144" s="99">
        <v>38674</v>
      </c>
      <c r="BH144">
        <v>0.005508160684257746</v>
      </c>
      <c r="BI144">
        <v>4.74056339263916</v>
      </c>
      <c r="BJ144">
        <v>0.025441676378250122</v>
      </c>
      <c r="BK144">
        <v>0.7373718619346619</v>
      </c>
      <c r="BL144">
        <v>2</v>
      </c>
      <c r="BM144" t="b">
        <v>1</v>
      </c>
      <c r="BN144">
        <v>1</v>
      </c>
      <c r="BO144">
        <v>33.266075134277344</v>
      </c>
      <c r="BP144">
        <v>3.799999952316284</v>
      </c>
      <c r="BQ144">
        <v>32.5</v>
      </c>
      <c r="BR144">
        <v>10.100000381469727</v>
      </c>
      <c r="BS144">
        <v>2.9000000953674316</v>
      </c>
      <c r="BT144">
        <v>4.400000095367432</v>
      </c>
      <c r="BU144">
        <v>8.800000190734863</v>
      </c>
      <c r="BV144">
        <v>6.599999904632568</v>
      </c>
      <c r="BW144">
        <v>2.5999999046325684</v>
      </c>
      <c r="BX144">
        <v>37.617000579833984</v>
      </c>
      <c r="BY144">
        <v>122.72727966308594</v>
      </c>
      <c r="BZ144">
        <v>111.74041748046875</v>
      </c>
      <c r="CA144">
        <v>3.8260560035705566</v>
      </c>
      <c r="CB144">
        <v>11.392141342163086</v>
      </c>
      <c r="CC144" t="s">
        <v>230</v>
      </c>
      <c r="CD144" t="s">
        <v>235</v>
      </c>
      <c r="CE144">
        <v>0</v>
      </c>
      <c r="CG144">
        <v>0.9739537239074707</v>
      </c>
      <c r="CH144">
        <v>0.9806253910064697</v>
      </c>
      <c r="CI144">
        <v>6.099999904632568</v>
      </c>
      <c r="CJ144" t="b">
        <v>1</v>
      </c>
      <c r="CK144" s="99">
        <v>39035</v>
      </c>
      <c r="CL144" t="s">
        <v>503</v>
      </c>
      <c r="CM144" t="b">
        <v>0</v>
      </c>
      <c r="CN144">
        <v>0</v>
      </c>
      <c r="CQ144" t="b">
        <v>0</v>
      </c>
      <c r="CR144" t="b">
        <v>1</v>
      </c>
      <c r="CS144" t="b">
        <v>0</v>
      </c>
      <c r="CT144">
        <v>0.4156769812107086</v>
      </c>
    </row>
    <row r="145" spans="1:98" ht="12.75">
      <c r="A145">
        <v>730</v>
      </c>
      <c r="B145" t="s">
        <v>681</v>
      </c>
      <c r="C145" t="s">
        <v>682</v>
      </c>
      <c r="D145" t="s">
        <v>308</v>
      </c>
      <c r="E145">
        <v>1</v>
      </c>
      <c r="G145" t="s">
        <v>246</v>
      </c>
      <c r="H145">
        <v>3</v>
      </c>
      <c r="I145">
        <v>2004</v>
      </c>
      <c r="J145">
        <v>9</v>
      </c>
      <c r="K145">
        <v>10</v>
      </c>
      <c r="L145" t="b">
        <v>1</v>
      </c>
      <c r="M145">
        <v>2005</v>
      </c>
      <c r="N145">
        <v>4</v>
      </c>
      <c r="O145" s="99">
        <v>38673</v>
      </c>
      <c r="P145" s="99">
        <v>38674.54525462963</v>
      </c>
      <c r="Q145" s="128">
        <v>34.209999084472656</v>
      </c>
      <c r="R145" s="128">
        <v>0</v>
      </c>
      <c r="S145" s="128">
        <v>0</v>
      </c>
      <c r="T145" s="128">
        <v>58.66999816894531</v>
      </c>
      <c r="U145" s="128">
        <v>25.559999465942383</v>
      </c>
      <c r="V145" s="128">
        <v>156.26400756835938</v>
      </c>
      <c r="W145">
        <v>0</v>
      </c>
      <c r="X145">
        <v>7.914000034332275</v>
      </c>
      <c r="Y145">
        <v>13.300000190734863</v>
      </c>
      <c r="Z145">
        <v>9.600000381469727</v>
      </c>
      <c r="AA145">
        <v>5.199999809265137</v>
      </c>
      <c r="AB145">
        <v>0</v>
      </c>
      <c r="AC145">
        <v>8.170000076293945</v>
      </c>
      <c r="AD145">
        <v>2.555000066757202</v>
      </c>
      <c r="AE145">
        <v>15</v>
      </c>
      <c r="AF145">
        <v>11</v>
      </c>
      <c r="AG145">
        <v>0</v>
      </c>
      <c r="AH145">
        <v>0</v>
      </c>
      <c r="AI145">
        <v>25.418346405029297</v>
      </c>
      <c r="AJ145">
        <v>6.170000076293945</v>
      </c>
      <c r="AK145">
        <v>2.1133430004119873</v>
      </c>
      <c r="AM145">
        <v>0</v>
      </c>
      <c r="AN145">
        <v>0</v>
      </c>
      <c r="AO145">
        <v>0</v>
      </c>
      <c r="AP145">
        <v>0</v>
      </c>
      <c r="AQ145">
        <v>21.09624671936035</v>
      </c>
      <c r="AR145">
        <v>14.973599433898926</v>
      </c>
      <c r="AS145">
        <v>19.041154861450195</v>
      </c>
      <c r="AT145">
        <v>0</v>
      </c>
      <c r="AU145">
        <v>78.4000015258789</v>
      </c>
      <c r="AV145">
        <v>18.040925979614258</v>
      </c>
      <c r="AW145">
        <v>8.8149995803833</v>
      </c>
      <c r="AX145">
        <v>0</v>
      </c>
      <c r="AY145">
        <v>0</v>
      </c>
      <c r="AZ145">
        <v>0</v>
      </c>
      <c r="BA145">
        <v>15</v>
      </c>
      <c r="BB145">
        <v>1</v>
      </c>
      <c r="BC145">
        <v>0</v>
      </c>
      <c r="BD145">
        <v>0</v>
      </c>
      <c r="BE145" t="s">
        <v>228</v>
      </c>
      <c r="BF145" t="s">
        <v>228</v>
      </c>
      <c r="BG145" s="99">
        <v>38674</v>
      </c>
      <c r="BH145">
        <v>0.009763653390109539</v>
      </c>
      <c r="BI145">
        <v>3.583739995956421</v>
      </c>
      <c r="BJ145">
        <v>0.02992672473192215</v>
      </c>
      <c r="BK145">
        <v>0.46311455965042114</v>
      </c>
      <c r="BL145">
        <v>2</v>
      </c>
      <c r="BM145" t="b">
        <v>1</v>
      </c>
      <c r="BN145">
        <v>1</v>
      </c>
      <c r="BO145">
        <v>31.480175018310547</v>
      </c>
      <c r="BP145">
        <v>4</v>
      </c>
      <c r="BQ145">
        <v>24.200000762939453</v>
      </c>
      <c r="BR145">
        <v>10.899999618530273</v>
      </c>
      <c r="BS145">
        <v>4.099999904632568</v>
      </c>
      <c r="BT145">
        <v>5.199999809265137</v>
      </c>
      <c r="BU145">
        <v>9.600000381469727</v>
      </c>
      <c r="BV145">
        <v>7.400000095367432</v>
      </c>
      <c r="BW145">
        <v>0</v>
      </c>
      <c r="BX145">
        <v>36.74300003051758</v>
      </c>
      <c r="BY145">
        <v>0</v>
      </c>
      <c r="BZ145">
        <v>0</v>
      </c>
      <c r="CA145">
        <v>12.062457084655762</v>
      </c>
      <c r="CB145">
        <v>25.83455467224121</v>
      </c>
      <c r="CC145" t="s">
        <v>230</v>
      </c>
      <c r="CD145" t="s">
        <v>238</v>
      </c>
      <c r="CE145">
        <v>0</v>
      </c>
      <c r="CG145">
        <v>0.990254282951355</v>
      </c>
      <c r="CH145">
        <v>0.9837799072265625</v>
      </c>
      <c r="CI145">
        <v>5.309999942779541</v>
      </c>
      <c r="CJ145" t="b">
        <v>1</v>
      </c>
      <c r="CK145" s="99">
        <v>39038</v>
      </c>
      <c r="CL145" t="s">
        <v>503</v>
      </c>
      <c r="CM145" t="b">
        <v>0</v>
      </c>
      <c r="CN145">
        <v>0</v>
      </c>
      <c r="CQ145" t="b">
        <v>0</v>
      </c>
      <c r="CR145" t="b">
        <v>0</v>
      </c>
      <c r="CS145" t="b">
        <v>1</v>
      </c>
      <c r="CT145">
        <v>0.3207373321056366</v>
      </c>
    </row>
    <row r="146" spans="1:98" ht="12.75">
      <c r="A146">
        <v>731</v>
      </c>
      <c r="B146" t="s">
        <v>689</v>
      </c>
      <c r="C146" t="s">
        <v>690</v>
      </c>
      <c r="D146" t="s">
        <v>330</v>
      </c>
      <c r="E146">
        <v>2</v>
      </c>
      <c r="G146" t="s">
        <v>246</v>
      </c>
      <c r="H146">
        <v>3</v>
      </c>
      <c r="I146">
        <v>2004</v>
      </c>
      <c r="J146">
        <v>9</v>
      </c>
      <c r="K146">
        <v>1</v>
      </c>
      <c r="L146" t="b">
        <v>0</v>
      </c>
      <c r="M146">
        <v>2005</v>
      </c>
      <c r="N146">
        <v>3</v>
      </c>
      <c r="O146" s="99">
        <v>38673</v>
      </c>
      <c r="P146" s="99">
        <v>38674.54525462963</v>
      </c>
      <c r="Q146" s="128">
        <v>26.156999588012695</v>
      </c>
      <c r="R146" s="128">
        <v>16.5</v>
      </c>
      <c r="S146" s="128">
        <v>0</v>
      </c>
      <c r="T146" s="128">
        <v>29.049999237060547</v>
      </c>
      <c r="U146" s="128">
        <v>20.329999923706055</v>
      </c>
      <c r="V146" s="128">
        <v>75.04199981689453</v>
      </c>
      <c r="W146">
        <v>0</v>
      </c>
      <c r="X146">
        <v>3.0940001010894775</v>
      </c>
      <c r="Y146">
        <v>16.100000381469727</v>
      </c>
      <c r="Z146">
        <v>18.5</v>
      </c>
      <c r="AA146">
        <v>11</v>
      </c>
      <c r="AB146">
        <v>0</v>
      </c>
      <c r="AC146">
        <v>2.799999952316284</v>
      </c>
      <c r="AD146">
        <v>1.4600000381469727</v>
      </c>
      <c r="AE146">
        <v>12</v>
      </c>
      <c r="AF146">
        <v>12</v>
      </c>
      <c r="AG146">
        <v>0</v>
      </c>
      <c r="AH146">
        <v>0</v>
      </c>
      <c r="AI146">
        <v>37.27157211303711</v>
      </c>
      <c r="AJ146">
        <v>2.2300000190734863</v>
      </c>
      <c r="AK146">
        <v>2.5497665405273438</v>
      </c>
      <c r="AM146">
        <v>0</v>
      </c>
      <c r="AN146">
        <v>0</v>
      </c>
      <c r="AO146">
        <v>0</v>
      </c>
      <c r="AP146">
        <v>0</v>
      </c>
      <c r="AQ146">
        <v>30.524951934814453</v>
      </c>
      <c r="AR146">
        <v>10.814929008483887</v>
      </c>
      <c r="AS146">
        <v>17.598098754882812</v>
      </c>
      <c r="AT146">
        <v>0</v>
      </c>
      <c r="AU146">
        <v>51.79999923706055</v>
      </c>
      <c r="AV146">
        <v>14.643217086791992</v>
      </c>
      <c r="AW146">
        <v>10.739999771118164</v>
      </c>
      <c r="AX146">
        <v>0</v>
      </c>
      <c r="AY146">
        <v>0</v>
      </c>
      <c r="AZ146">
        <v>0</v>
      </c>
      <c r="BA146">
        <v>17.200000762939453</v>
      </c>
      <c r="BB146">
        <v>1</v>
      </c>
      <c r="BC146">
        <v>0</v>
      </c>
      <c r="BD146">
        <v>0</v>
      </c>
      <c r="BE146" t="s">
        <v>228</v>
      </c>
      <c r="BF146" t="s">
        <v>228</v>
      </c>
      <c r="BG146" s="99">
        <v>38674</v>
      </c>
      <c r="BH146">
        <v>0.07324863225221634</v>
      </c>
      <c r="BI146">
        <v>18.387100219726562</v>
      </c>
      <c r="BJ146">
        <v>0.2930772304534912</v>
      </c>
      <c r="BK146">
        <v>1.1572823524475098</v>
      </c>
      <c r="BL146">
        <v>2</v>
      </c>
      <c r="BM146" t="b">
        <v>1</v>
      </c>
      <c r="BN146">
        <v>1</v>
      </c>
      <c r="BO146">
        <v>11.313150405883789</v>
      </c>
      <c r="BP146">
        <v>5.099999904632568</v>
      </c>
      <c r="BQ146">
        <v>25.799999237060547</v>
      </c>
      <c r="BR146">
        <v>39.400001525878906</v>
      </c>
      <c r="BS146">
        <v>9.600000381469727</v>
      </c>
      <c r="BT146">
        <v>11.199999809265137</v>
      </c>
      <c r="BU146">
        <v>26.899999618530273</v>
      </c>
      <c r="BV146">
        <v>19</v>
      </c>
      <c r="BW146">
        <v>0</v>
      </c>
      <c r="BX146">
        <v>37.8129997253418</v>
      </c>
      <c r="BY146">
        <v>86.84210205078125</v>
      </c>
      <c r="BZ146">
        <v>77.30706024169922</v>
      </c>
      <c r="CA146">
        <v>9.565147399902344</v>
      </c>
      <c r="CB146">
        <v>19.60698890686035</v>
      </c>
      <c r="CC146" t="s">
        <v>230</v>
      </c>
      <c r="CD146" t="s">
        <v>238</v>
      </c>
      <c r="CE146">
        <v>0</v>
      </c>
      <c r="CG146">
        <v>0.9796597361564636</v>
      </c>
      <c r="CH146">
        <v>0.8718026876449585</v>
      </c>
      <c r="CI146">
        <v>1.850000023841858</v>
      </c>
      <c r="CJ146" t="b">
        <v>1</v>
      </c>
      <c r="CK146" s="99">
        <v>39035</v>
      </c>
      <c r="CL146" t="s">
        <v>503</v>
      </c>
      <c r="CM146" t="b">
        <v>0</v>
      </c>
      <c r="CN146">
        <v>0</v>
      </c>
      <c r="CQ146" t="b">
        <v>0</v>
      </c>
      <c r="CR146" t="b">
        <v>0</v>
      </c>
      <c r="CS146" t="b">
        <v>0</v>
      </c>
      <c r="CT146">
        <v>0.30112046003341675</v>
      </c>
    </row>
    <row r="147" spans="1:98" ht="12.75">
      <c r="A147">
        <v>732</v>
      </c>
      <c r="B147" t="s">
        <v>692</v>
      </c>
      <c r="C147" t="s">
        <v>693</v>
      </c>
      <c r="D147" t="s">
        <v>694</v>
      </c>
      <c r="E147">
        <v>1</v>
      </c>
      <c r="G147" t="s">
        <v>246</v>
      </c>
      <c r="H147">
        <v>3</v>
      </c>
      <c r="I147">
        <v>2005</v>
      </c>
      <c r="J147">
        <v>9</v>
      </c>
      <c r="K147">
        <v>8</v>
      </c>
      <c r="L147" t="b">
        <v>1</v>
      </c>
      <c r="M147">
        <v>2005</v>
      </c>
      <c r="N147">
        <v>4</v>
      </c>
      <c r="O147" s="99">
        <v>38673</v>
      </c>
      <c r="P147" s="99">
        <v>38674.54524305555</v>
      </c>
      <c r="Q147" s="128">
        <v>23.280000686645508</v>
      </c>
      <c r="R147" s="128">
        <v>17.899999618530273</v>
      </c>
      <c r="S147" s="128">
        <v>0.3799999952316284</v>
      </c>
      <c r="T147" s="128">
        <v>35.25</v>
      </c>
      <c r="U147" s="128">
        <v>19.399999618530273</v>
      </c>
      <c r="V147" s="128">
        <v>165.26300048828125</v>
      </c>
      <c r="W147">
        <v>0</v>
      </c>
      <c r="X147">
        <v>2.109999895095825</v>
      </c>
      <c r="Y147">
        <v>19.5</v>
      </c>
      <c r="Z147">
        <v>19</v>
      </c>
      <c r="AA147">
        <v>15</v>
      </c>
      <c r="AB147">
        <v>1.846153974533081</v>
      </c>
      <c r="AC147">
        <v>2.0899999141693115</v>
      </c>
      <c r="AD147">
        <v>1.2999999523162842</v>
      </c>
      <c r="AE147">
        <v>10</v>
      </c>
      <c r="AF147">
        <v>10.399999618530273</v>
      </c>
      <c r="AG147">
        <v>1.6323022842407227</v>
      </c>
      <c r="AH147">
        <v>1.600000023841858</v>
      </c>
      <c r="AI147">
        <v>17.09247398376465</v>
      </c>
      <c r="AJ147">
        <v>1.7300000190734863</v>
      </c>
      <c r="AK147">
        <v>4.34391450881958</v>
      </c>
      <c r="AM147">
        <v>0</v>
      </c>
      <c r="AN147">
        <v>0</v>
      </c>
      <c r="AO147">
        <v>0</v>
      </c>
      <c r="AP147">
        <v>0</v>
      </c>
      <c r="AQ147">
        <v>14.75920581817627</v>
      </c>
      <c r="AR147">
        <v>7.62744140625</v>
      </c>
      <c r="AS147">
        <v>18.219999313354492</v>
      </c>
      <c r="AT147">
        <v>21.899999618530273</v>
      </c>
      <c r="AU147">
        <v>39.70000076293945</v>
      </c>
      <c r="AV147">
        <v>12.41838264465332</v>
      </c>
      <c r="AW147">
        <v>19.399999618530273</v>
      </c>
      <c r="AX147">
        <v>0</v>
      </c>
      <c r="AY147">
        <v>0</v>
      </c>
      <c r="AZ147">
        <v>0</v>
      </c>
      <c r="BA147">
        <v>12</v>
      </c>
      <c r="BB147">
        <v>1</v>
      </c>
      <c r="BC147">
        <v>0</v>
      </c>
      <c r="BD147">
        <v>0</v>
      </c>
      <c r="BE147" t="s">
        <v>229</v>
      </c>
      <c r="BF147" t="s">
        <v>229</v>
      </c>
      <c r="BG147" s="99">
        <v>38674</v>
      </c>
      <c r="BH147">
        <v>0.007788806222379208</v>
      </c>
      <c r="BI147">
        <v>4.201680660247803</v>
      </c>
      <c r="BJ147">
        <v>0.05727004632353783</v>
      </c>
      <c r="BK147">
        <v>0.20164260268211365</v>
      </c>
      <c r="BL147">
        <v>2</v>
      </c>
      <c r="BM147" t="b">
        <v>1</v>
      </c>
      <c r="BN147">
        <v>1</v>
      </c>
      <c r="BO147">
        <v>8.730294227600098</v>
      </c>
      <c r="BP147">
        <v>16.799999237060547</v>
      </c>
      <c r="BQ147">
        <v>44.099998474121094</v>
      </c>
      <c r="BR147">
        <v>29.799999237060547</v>
      </c>
      <c r="BS147">
        <v>15</v>
      </c>
      <c r="BT147">
        <v>16.399999618530273</v>
      </c>
      <c r="BU147">
        <v>28.5</v>
      </c>
      <c r="BV147">
        <v>22.399999618530273</v>
      </c>
      <c r="BW147">
        <v>21.899999618530273</v>
      </c>
      <c r="BX147">
        <v>36.632999420166016</v>
      </c>
      <c r="BY147">
        <v>79.91071319580078</v>
      </c>
      <c r="BZ147">
        <v>72.67733001708984</v>
      </c>
      <c r="CA147">
        <v>10.111673355102539</v>
      </c>
      <c r="CB147">
        <v>15.706527709960938</v>
      </c>
      <c r="CC147" t="s">
        <v>230</v>
      </c>
      <c r="CD147" t="s">
        <v>231</v>
      </c>
      <c r="CE147">
        <v>0</v>
      </c>
      <c r="CF147" t="s">
        <v>17</v>
      </c>
      <c r="CG147">
        <v>0.9950350522994995</v>
      </c>
      <c r="CH147">
        <v>0.8833295106887817</v>
      </c>
      <c r="CI147">
        <v>1.340999960899353</v>
      </c>
      <c r="CJ147" t="b">
        <v>1</v>
      </c>
      <c r="CK147" s="99">
        <v>39035</v>
      </c>
      <c r="CL147" t="s">
        <v>503</v>
      </c>
      <c r="CM147" t="b">
        <v>0</v>
      </c>
      <c r="CN147">
        <v>0</v>
      </c>
      <c r="CQ147" t="b">
        <v>0</v>
      </c>
      <c r="CR147" t="b">
        <v>0</v>
      </c>
      <c r="CS147" t="b">
        <v>1</v>
      </c>
      <c r="CT147">
        <v>0.2237623929977417</v>
      </c>
    </row>
    <row r="148" spans="1:98" ht="12.75">
      <c r="A148">
        <v>733</v>
      </c>
      <c r="B148" t="s">
        <v>695</v>
      </c>
      <c r="C148" t="s">
        <v>696</v>
      </c>
      <c r="D148" t="s">
        <v>694</v>
      </c>
      <c r="E148">
        <v>2</v>
      </c>
      <c r="G148" t="s">
        <v>246</v>
      </c>
      <c r="H148">
        <v>3</v>
      </c>
      <c r="I148">
        <v>2004</v>
      </c>
      <c r="J148">
        <v>9</v>
      </c>
      <c r="K148">
        <v>1</v>
      </c>
      <c r="L148" t="b">
        <v>0</v>
      </c>
      <c r="M148">
        <v>2005</v>
      </c>
      <c r="N148">
        <v>2</v>
      </c>
      <c r="O148" s="99">
        <v>38673</v>
      </c>
      <c r="P148" s="99">
        <v>38674.54524305555</v>
      </c>
      <c r="Q148" s="128">
        <v>14.75</v>
      </c>
      <c r="R148" s="128">
        <v>21.100000381469727</v>
      </c>
      <c r="S148" s="128">
        <v>0.07999999821186066</v>
      </c>
      <c r="T148" s="128">
        <v>20.040000915527344</v>
      </c>
      <c r="U148" s="128">
        <v>11.680000305175781</v>
      </c>
      <c r="V148" s="128">
        <v>39.82600021362305</v>
      </c>
      <c r="W148">
        <v>39.709999084472656</v>
      </c>
      <c r="X148">
        <v>1.3049999475479126</v>
      </c>
      <c r="Y148">
        <v>10.5</v>
      </c>
      <c r="Z148">
        <v>20</v>
      </c>
      <c r="AA148">
        <v>15</v>
      </c>
      <c r="AB148">
        <v>1.4791666269302368</v>
      </c>
      <c r="AC148">
        <v>1.350000023841858</v>
      </c>
      <c r="AD148">
        <v>0.699999988079071</v>
      </c>
      <c r="AE148">
        <v>14</v>
      </c>
      <c r="AF148">
        <v>14</v>
      </c>
      <c r="AG148">
        <v>0.5423728823661804</v>
      </c>
      <c r="AH148">
        <v>0.8999999761581421</v>
      </c>
      <c r="AI148">
        <v>25.465961456298828</v>
      </c>
      <c r="AJ148">
        <v>1.0399999618530273</v>
      </c>
      <c r="AK148">
        <v>2.882352828979492</v>
      </c>
      <c r="AM148">
        <v>0</v>
      </c>
      <c r="AN148">
        <v>0</v>
      </c>
      <c r="AO148">
        <v>0</v>
      </c>
      <c r="AP148">
        <v>0</v>
      </c>
      <c r="AQ148">
        <v>16.15591049194336</v>
      </c>
      <c r="AR148">
        <v>3.314500331878662</v>
      </c>
      <c r="AS148">
        <v>10.019632339477539</v>
      </c>
      <c r="AT148">
        <v>12.300000190734863</v>
      </c>
      <c r="AU148">
        <v>27</v>
      </c>
      <c r="AV148">
        <v>13.46832275390625</v>
      </c>
      <c r="AW148">
        <v>11.680000305175781</v>
      </c>
      <c r="AX148">
        <v>0</v>
      </c>
      <c r="AY148">
        <v>0</v>
      </c>
      <c r="AZ148">
        <v>0</v>
      </c>
      <c r="BA148">
        <v>16</v>
      </c>
      <c r="BB148">
        <v>1</v>
      </c>
      <c r="BC148">
        <v>0</v>
      </c>
      <c r="BD148">
        <v>0</v>
      </c>
      <c r="BE148" t="s">
        <v>229</v>
      </c>
      <c r="BF148" t="s">
        <v>229</v>
      </c>
      <c r="BG148" s="99">
        <v>38674</v>
      </c>
      <c r="BH148">
        <v>0.03954964503645897</v>
      </c>
      <c r="BI148">
        <v>12.426942825317383</v>
      </c>
      <c r="BJ148">
        <v>0.7051610350608826</v>
      </c>
      <c r="BK148">
        <v>0.42270779609680176</v>
      </c>
      <c r="BL148">
        <v>2</v>
      </c>
      <c r="BM148" t="b">
        <v>1</v>
      </c>
      <c r="BN148">
        <v>1</v>
      </c>
      <c r="BO148">
        <v>5.274862766265869</v>
      </c>
      <c r="BP148">
        <v>4.800000190734863</v>
      </c>
      <c r="BQ148">
        <v>38.70000076293945</v>
      </c>
      <c r="BR148">
        <v>45.5</v>
      </c>
      <c r="BS148">
        <v>11.100000381469727</v>
      </c>
      <c r="BT148">
        <v>16.399999618530273</v>
      </c>
      <c r="BU148">
        <v>36.099998474121094</v>
      </c>
      <c r="BV148">
        <v>26.200000762939453</v>
      </c>
      <c r="BW148">
        <v>12.300000190734863</v>
      </c>
      <c r="BX148">
        <v>27.679000854492188</v>
      </c>
      <c r="BY148">
        <v>80.53434753417969</v>
      </c>
      <c r="BZ148">
        <v>70.54850769042969</v>
      </c>
      <c r="CA148">
        <v>10.58217716217041</v>
      </c>
      <c r="CB148">
        <v>17.510168075561523</v>
      </c>
      <c r="CC148" t="s">
        <v>230</v>
      </c>
      <c r="CD148" t="s">
        <v>235</v>
      </c>
      <c r="CE148">
        <v>0</v>
      </c>
      <c r="CG148">
        <v>0.9921961426734924</v>
      </c>
      <c r="CH148">
        <v>0.8947802186012268</v>
      </c>
      <c r="CI148">
        <v>0.8299999833106995</v>
      </c>
      <c r="CJ148" t="b">
        <v>1</v>
      </c>
      <c r="CK148" s="99">
        <v>39035</v>
      </c>
      <c r="CL148" t="s">
        <v>503</v>
      </c>
      <c r="CM148" t="b">
        <v>0</v>
      </c>
      <c r="CN148">
        <v>0</v>
      </c>
      <c r="CQ148" t="b">
        <v>0</v>
      </c>
      <c r="CR148" t="b">
        <v>0</v>
      </c>
      <c r="CS148" t="b">
        <v>1</v>
      </c>
      <c r="CT148">
        <v>0.281818151473999</v>
      </c>
    </row>
    <row r="149" spans="1:98" ht="12.75">
      <c r="A149">
        <v>734</v>
      </c>
      <c r="B149" t="s">
        <v>697</v>
      </c>
      <c r="C149" t="s">
        <v>698</v>
      </c>
      <c r="D149" t="s">
        <v>699</v>
      </c>
      <c r="E149">
        <v>1</v>
      </c>
      <c r="G149" t="s">
        <v>246</v>
      </c>
      <c r="H149">
        <v>3</v>
      </c>
      <c r="I149">
        <v>2004</v>
      </c>
      <c r="J149">
        <v>9</v>
      </c>
      <c r="K149">
        <v>12</v>
      </c>
      <c r="L149" t="b">
        <v>1</v>
      </c>
      <c r="M149">
        <v>2005</v>
      </c>
      <c r="N149">
        <v>3</v>
      </c>
      <c r="O149" s="99">
        <v>38673</v>
      </c>
      <c r="P149" s="99">
        <v>38674.54525462963</v>
      </c>
      <c r="Q149" s="128">
        <v>32.150001525878906</v>
      </c>
      <c r="R149" s="128">
        <v>13.399999618530273</v>
      </c>
      <c r="S149" s="128">
        <v>0</v>
      </c>
      <c r="T149" s="128">
        <v>41.0099983215332</v>
      </c>
      <c r="U149" s="128">
        <v>27.280000686645508</v>
      </c>
      <c r="V149" s="128">
        <v>66.10199737548828</v>
      </c>
      <c r="W149">
        <v>0</v>
      </c>
      <c r="X149">
        <v>3.871999979019165</v>
      </c>
      <c r="Y149">
        <v>21.600000381469727</v>
      </c>
      <c r="Z149">
        <v>15</v>
      </c>
      <c r="AA149">
        <v>9</v>
      </c>
      <c r="AB149">
        <v>0</v>
      </c>
      <c r="AC149">
        <v>3.690000057220459</v>
      </c>
      <c r="AD149">
        <v>2.4000000953674316</v>
      </c>
      <c r="AE149">
        <v>9</v>
      </c>
      <c r="AF149">
        <v>9</v>
      </c>
      <c r="AG149">
        <v>0</v>
      </c>
      <c r="AH149">
        <v>0</v>
      </c>
      <c r="AI149">
        <v>65.33739471435547</v>
      </c>
      <c r="AJ149">
        <v>3.0999999046325684</v>
      </c>
      <c r="AK149">
        <v>2.2037911415100098</v>
      </c>
      <c r="AM149">
        <v>0</v>
      </c>
      <c r="AN149">
        <v>0</v>
      </c>
      <c r="AO149">
        <v>0</v>
      </c>
      <c r="AP149">
        <v>0</v>
      </c>
      <c r="AQ149">
        <v>9.684581756591797</v>
      </c>
      <c r="AR149">
        <v>14.362086296081543</v>
      </c>
      <c r="AS149">
        <v>28.53135108947754</v>
      </c>
      <c r="AT149">
        <v>0</v>
      </c>
      <c r="AU149">
        <v>55.400001525878906</v>
      </c>
      <c r="AV149">
        <v>11.497660636901855</v>
      </c>
      <c r="AW149">
        <v>15.100000381469727</v>
      </c>
      <c r="AX149">
        <v>0</v>
      </c>
      <c r="AY149">
        <v>0</v>
      </c>
      <c r="AZ149">
        <v>0</v>
      </c>
      <c r="BA149">
        <v>13</v>
      </c>
      <c r="BB149">
        <v>1</v>
      </c>
      <c r="BC149">
        <v>0</v>
      </c>
      <c r="BD149">
        <v>0</v>
      </c>
      <c r="BE149" t="s">
        <v>228</v>
      </c>
      <c r="BF149" t="s">
        <v>243</v>
      </c>
      <c r="BG149" s="99">
        <v>38674</v>
      </c>
      <c r="BH149">
        <v>0.03692934662103653</v>
      </c>
      <c r="BI149">
        <v>5.971872329711914</v>
      </c>
      <c r="BJ149">
        <v>0.12364847958087921</v>
      </c>
      <c r="BK149">
        <v>0.43266046047210693</v>
      </c>
      <c r="BL149">
        <v>2</v>
      </c>
      <c r="BM149" t="b">
        <v>1</v>
      </c>
      <c r="BN149">
        <v>1</v>
      </c>
      <c r="BO149">
        <v>15.623388290405273</v>
      </c>
      <c r="BP149">
        <v>9.100000381469727</v>
      </c>
      <c r="BQ149">
        <v>37.099998474121094</v>
      </c>
      <c r="BR149">
        <v>28</v>
      </c>
      <c r="BS149">
        <v>6.300000190734863</v>
      </c>
      <c r="BT149">
        <v>9.5</v>
      </c>
      <c r="BU149">
        <v>21.200000762939453</v>
      </c>
      <c r="BV149">
        <v>15.399999618530273</v>
      </c>
      <c r="BW149">
        <v>0</v>
      </c>
      <c r="BX149">
        <v>35.53799819946289</v>
      </c>
      <c r="BY149">
        <v>87.01298522949219</v>
      </c>
      <c r="BZ149">
        <v>79.97021484375</v>
      </c>
      <c r="CA149">
        <v>6.61181116104126</v>
      </c>
      <c r="CB149">
        <v>14.463452339172363</v>
      </c>
      <c r="CC149" t="s">
        <v>230</v>
      </c>
      <c r="CD149" t="s">
        <v>252</v>
      </c>
      <c r="CE149">
        <v>0</v>
      </c>
      <c r="CG149">
        <v>0.9871156215667725</v>
      </c>
      <c r="CH149">
        <v>0.46047699451446533</v>
      </c>
      <c r="CI149">
        <v>2.4700000286102295</v>
      </c>
      <c r="CJ149" t="b">
        <v>1</v>
      </c>
      <c r="CK149" s="99">
        <v>39038</v>
      </c>
      <c r="CL149" t="s">
        <v>503</v>
      </c>
      <c r="CM149" t="b">
        <v>0</v>
      </c>
      <c r="CN149">
        <v>0</v>
      </c>
      <c r="CQ149" t="b">
        <v>0</v>
      </c>
      <c r="CR149" t="b">
        <v>0</v>
      </c>
      <c r="CS149" t="b">
        <v>1</v>
      </c>
      <c r="CT149">
        <v>0.2807692289352417</v>
      </c>
    </row>
    <row r="150" spans="1:98" ht="12.75">
      <c r="A150">
        <v>735</v>
      </c>
      <c r="B150" t="s">
        <v>700</v>
      </c>
      <c r="C150" t="s">
        <v>701</v>
      </c>
      <c r="D150" t="s">
        <v>324</v>
      </c>
      <c r="E150">
        <v>1</v>
      </c>
      <c r="G150" t="s">
        <v>246</v>
      </c>
      <c r="H150">
        <v>3</v>
      </c>
      <c r="I150">
        <v>2004</v>
      </c>
      <c r="J150">
        <v>9</v>
      </c>
      <c r="K150">
        <v>12</v>
      </c>
      <c r="L150" t="b">
        <v>1</v>
      </c>
      <c r="M150">
        <v>2005</v>
      </c>
      <c r="N150">
        <v>3</v>
      </c>
      <c r="O150" s="99">
        <v>38673</v>
      </c>
      <c r="P150" s="99">
        <v>38674.54524305555</v>
      </c>
      <c r="Q150" s="128">
        <v>27</v>
      </c>
      <c r="R150" s="128">
        <v>22.299999237060547</v>
      </c>
      <c r="S150" s="128">
        <v>0.14499999582767487</v>
      </c>
      <c r="T150" s="128">
        <v>31.600000381469727</v>
      </c>
      <c r="U150" s="128">
        <v>21.915000915527344</v>
      </c>
      <c r="V150" s="128">
        <v>814.0599975585938</v>
      </c>
      <c r="W150">
        <v>2790.699951171875</v>
      </c>
      <c r="X150">
        <v>2.242000102996826</v>
      </c>
      <c r="Y150">
        <v>16.899999618530273</v>
      </c>
      <c r="Z150">
        <v>20</v>
      </c>
      <c r="AA150">
        <v>14</v>
      </c>
      <c r="AB150">
        <v>1.0550459623336792</v>
      </c>
      <c r="AC150">
        <v>1.8600000143051147</v>
      </c>
      <c r="AD150">
        <v>1.2100000381469727</v>
      </c>
      <c r="AE150">
        <v>9</v>
      </c>
      <c r="AF150">
        <v>9</v>
      </c>
      <c r="AG150">
        <v>0.5370370149612427</v>
      </c>
      <c r="AH150">
        <v>0.800000011920929</v>
      </c>
      <c r="AI150">
        <v>66.29035949707031</v>
      </c>
      <c r="AJ150">
        <v>1.5700000524520874</v>
      </c>
      <c r="AK150">
        <v>1.0099010467529297</v>
      </c>
      <c r="AM150">
        <v>0</v>
      </c>
      <c r="AN150">
        <v>0</v>
      </c>
      <c r="AO150">
        <v>0</v>
      </c>
      <c r="AP150">
        <v>0</v>
      </c>
      <c r="AQ150">
        <v>16.91048812866211</v>
      </c>
      <c r="AR150">
        <v>5.074234962463379</v>
      </c>
      <c r="AS150">
        <v>13.756109237670898</v>
      </c>
      <c r="AT150">
        <v>13</v>
      </c>
      <c r="AU150">
        <v>37.20000076293945</v>
      </c>
      <c r="AV150">
        <v>7.269302845001221</v>
      </c>
      <c r="AW150">
        <v>10.920000076293945</v>
      </c>
      <c r="AX150">
        <v>0</v>
      </c>
      <c r="AY150">
        <v>0</v>
      </c>
      <c r="AZ150">
        <v>0</v>
      </c>
      <c r="BA150">
        <v>13</v>
      </c>
      <c r="BB150">
        <v>1</v>
      </c>
      <c r="BC150">
        <v>83.5</v>
      </c>
      <c r="BD150">
        <v>7.1</v>
      </c>
      <c r="BE150" t="s">
        <v>229</v>
      </c>
      <c r="BF150" t="s">
        <v>229</v>
      </c>
      <c r="BG150" s="99">
        <v>38674</v>
      </c>
      <c r="BH150">
        <v>0.0015552402473986149</v>
      </c>
      <c r="BI150">
        <v>7.140652179718018</v>
      </c>
      <c r="BJ150">
        <v>0.015019076876342297</v>
      </c>
      <c r="BK150">
        <v>0.3576263189315796</v>
      </c>
      <c r="BL150">
        <v>2</v>
      </c>
      <c r="BM150" t="b">
        <v>1</v>
      </c>
      <c r="BN150">
        <v>1</v>
      </c>
      <c r="BO150">
        <v>7.893235683441162</v>
      </c>
      <c r="BP150">
        <v>10.899999618530273</v>
      </c>
      <c r="BQ150">
        <v>31.899999618530273</v>
      </c>
      <c r="BR150">
        <v>41.70000076293945</v>
      </c>
      <c r="BS150">
        <v>10.600000381469727</v>
      </c>
      <c r="BT150">
        <v>14.100000381469727</v>
      </c>
      <c r="BU150">
        <v>27.399999618530273</v>
      </c>
      <c r="BV150">
        <v>20.799999237060547</v>
      </c>
      <c r="BW150">
        <v>13</v>
      </c>
      <c r="BX150">
        <v>38.71900177001953</v>
      </c>
      <c r="BY150">
        <v>107.21154022216797</v>
      </c>
      <c r="BZ150">
        <v>98.42117309570312</v>
      </c>
      <c r="CA150">
        <v>3.9741930961608887</v>
      </c>
      <c r="CB150">
        <v>8.355557441711426</v>
      </c>
      <c r="CC150" t="s">
        <v>230</v>
      </c>
      <c r="CD150" t="s">
        <v>252</v>
      </c>
      <c r="CE150">
        <v>0</v>
      </c>
      <c r="CG150">
        <v>0.8245298266410828</v>
      </c>
      <c r="CH150">
        <v>0.47211211919784546</v>
      </c>
      <c r="CI150">
        <v>1.5499999523162842</v>
      </c>
      <c r="CJ150" t="b">
        <v>1</v>
      </c>
      <c r="CK150" s="99">
        <v>39035</v>
      </c>
      <c r="CL150" t="s">
        <v>503</v>
      </c>
      <c r="CM150" t="b">
        <v>0</v>
      </c>
      <c r="CN150">
        <v>0</v>
      </c>
      <c r="CQ150" t="b">
        <v>0</v>
      </c>
      <c r="CR150" t="b">
        <v>1</v>
      </c>
      <c r="CS150" t="b">
        <v>0</v>
      </c>
      <c r="CT150">
        <v>0.501477837562561</v>
      </c>
    </row>
    <row r="151" spans="1:98" ht="12.75">
      <c r="A151">
        <v>736</v>
      </c>
      <c r="B151" t="s">
        <v>706</v>
      </c>
      <c r="C151" t="s">
        <v>707</v>
      </c>
      <c r="D151" t="s">
        <v>655</v>
      </c>
      <c r="E151">
        <v>1</v>
      </c>
      <c r="G151" t="s">
        <v>246</v>
      </c>
      <c r="H151">
        <v>3</v>
      </c>
      <c r="I151">
        <v>2005</v>
      </c>
      <c r="J151">
        <v>9</v>
      </c>
      <c r="K151">
        <v>6</v>
      </c>
      <c r="L151" t="b">
        <v>1</v>
      </c>
      <c r="M151">
        <v>2006</v>
      </c>
      <c r="N151">
        <v>1</v>
      </c>
      <c r="O151" s="99">
        <v>38673</v>
      </c>
      <c r="P151" s="99">
        <v>38674.54524305555</v>
      </c>
      <c r="Q151" s="128">
        <v>54.400001525878906</v>
      </c>
      <c r="R151" s="128">
        <v>19.700000762939453</v>
      </c>
      <c r="S151" s="128">
        <v>0</v>
      </c>
      <c r="T151" s="128">
        <v>69.18000030517578</v>
      </c>
      <c r="U151" s="128">
        <v>50.5</v>
      </c>
      <c r="V151" s="128">
        <v>29.993999481201172</v>
      </c>
      <c r="W151">
        <v>341.9750061035156</v>
      </c>
      <c r="X151">
        <v>5.823999881744385</v>
      </c>
      <c r="Y151">
        <v>37.29999923706055</v>
      </c>
      <c r="Z151">
        <v>20</v>
      </c>
      <c r="AA151">
        <v>13.5</v>
      </c>
      <c r="AB151">
        <v>0</v>
      </c>
      <c r="AC151">
        <v>4.449999809265137</v>
      </c>
      <c r="AD151">
        <v>2.759999990463257</v>
      </c>
      <c r="AE151">
        <v>10</v>
      </c>
      <c r="AF151">
        <v>10.399999618530273</v>
      </c>
      <c r="AG151">
        <v>0</v>
      </c>
      <c r="AH151">
        <v>0</v>
      </c>
      <c r="AI151">
        <v>23.231460571289062</v>
      </c>
      <c r="AJ151">
        <v>3.6700000762939453</v>
      </c>
      <c r="AK151">
        <v>2.0233914852142334</v>
      </c>
      <c r="AM151">
        <v>0</v>
      </c>
      <c r="AN151">
        <v>0</v>
      </c>
      <c r="AO151">
        <v>0</v>
      </c>
      <c r="AP151">
        <v>0</v>
      </c>
      <c r="AQ151">
        <v>22.335800170898438</v>
      </c>
      <c r="AR151">
        <v>7.895677089691162</v>
      </c>
      <c r="AS151">
        <v>11.779298782348633</v>
      </c>
      <c r="AT151">
        <v>0</v>
      </c>
      <c r="AU151">
        <v>89</v>
      </c>
      <c r="AV151">
        <v>10.346412658691406</v>
      </c>
      <c r="AW151">
        <v>33.459999084472656</v>
      </c>
      <c r="AX151">
        <v>0</v>
      </c>
      <c r="AY151">
        <v>0</v>
      </c>
      <c r="AZ151">
        <v>0</v>
      </c>
      <c r="BA151">
        <v>19</v>
      </c>
      <c r="BB151">
        <v>1</v>
      </c>
      <c r="BC151">
        <v>0</v>
      </c>
      <c r="BD151">
        <v>0</v>
      </c>
      <c r="BE151" t="s">
        <v>228</v>
      </c>
      <c r="BF151" t="s">
        <v>228</v>
      </c>
      <c r="BG151" s="99">
        <v>38674</v>
      </c>
      <c r="BH151">
        <v>0.03318062052130699</v>
      </c>
      <c r="BI151">
        <v>4.146072864532471</v>
      </c>
      <c r="BJ151">
        <v>0.2525143325328827</v>
      </c>
      <c r="BK151">
        <v>0.21108750998973846</v>
      </c>
      <c r="BL151">
        <v>2</v>
      </c>
      <c r="BM151" t="b">
        <v>1</v>
      </c>
      <c r="BN151">
        <v>1</v>
      </c>
      <c r="BO151">
        <v>18.535085678100586</v>
      </c>
      <c r="BP151">
        <v>8.399999618530273</v>
      </c>
      <c r="BQ151">
        <v>69.19999694824219</v>
      </c>
      <c r="BR151">
        <v>35.099998474121094</v>
      </c>
      <c r="BS151">
        <v>9.300000190734863</v>
      </c>
      <c r="BT151">
        <v>14</v>
      </c>
      <c r="BU151">
        <v>27.899999618530273</v>
      </c>
      <c r="BV151">
        <v>20.899999618530273</v>
      </c>
      <c r="BW151">
        <v>0</v>
      </c>
      <c r="BX151">
        <v>37.43600082397461</v>
      </c>
      <c r="BY151">
        <v>94.25837707519531</v>
      </c>
      <c r="BZ151">
        <v>85.73355865478516</v>
      </c>
      <c r="CA151">
        <v>6.501366138458252</v>
      </c>
      <c r="CB151">
        <v>12.720586776733398</v>
      </c>
      <c r="CC151" t="s">
        <v>230</v>
      </c>
      <c r="CD151" t="s">
        <v>238</v>
      </c>
      <c r="CE151">
        <v>0</v>
      </c>
      <c r="CG151">
        <v>0.9806201457977295</v>
      </c>
      <c r="CH151">
        <v>0.9655941128730774</v>
      </c>
      <c r="CI151">
        <v>3.069999933242798</v>
      </c>
      <c r="CJ151" t="b">
        <v>1</v>
      </c>
      <c r="CK151" s="99">
        <v>39038</v>
      </c>
      <c r="CL151" t="s">
        <v>503</v>
      </c>
      <c r="CM151" t="b">
        <v>0</v>
      </c>
      <c r="CN151">
        <v>0</v>
      </c>
      <c r="CQ151" t="b">
        <v>0</v>
      </c>
      <c r="CR151" t="b">
        <v>0</v>
      </c>
      <c r="CS151" t="b">
        <v>1</v>
      </c>
      <c r="CT151">
        <v>0.3224371671676636</v>
      </c>
    </row>
    <row r="152" spans="1:98" ht="12.75">
      <c r="A152">
        <v>737</v>
      </c>
      <c r="B152" t="s">
        <v>709</v>
      </c>
      <c r="C152" t="s">
        <v>710</v>
      </c>
      <c r="D152" t="s">
        <v>578</v>
      </c>
      <c r="E152">
        <v>1</v>
      </c>
      <c r="G152" t="s">
        <v>246</v>
      </c>
      <c r="H152">
        <v>3</v>
      </c>
      <c r="I152">
        <v>2004</v>
      </c>
      <c r="J152">
        <v>9</v>
      </c>
      <c r="K152">
        <v>12</v>
      </c>
      <c r="L152" t="b">
        <v>1</v>
      </c>
      <c r="M152">
        <v>2005</v>
      </c>
      <c r="N152">
        <v>3</v>
      </c>
      <c r="O152" s="99">
        <v>38674</v>
      </c>
      <c r="P152" s="99">
        <v>38675.27309027778</v>
      </c>
      <c r="Q152" s="128">
        <v>62.099998474121094</v>
      </c>
      <c r="R152" s="128">
        <v>27.35700035095215</v>
      </c>
      <c r="S152" s="128">
        <v>0</v>
      </c>
      <c r="T152" s="128">
        <v>62.650001525878906</v>
      </c>
      <c r="U152" s="128">
        <v>41.58000183105469</v>
      </c>
      <c r="V152" s="128">
        <v>46.314998626708984</v>
      </c>
      <c r="W152">
        <v>0</v>
      </c>
      <c r="X152">
        <v>4.813000202178955</v>
      </c>
      <c r="Y152">
        <v>31.799999237060547</v>
      </c>
      <c r="Z152">
        <v>22</v>
      </c>
      <c r="AA152">
        <v>14</v>
      </c>
      <c r="AB152">
        <v>0</v>
      </c>
      <c r="AC152">
        <v>4.159999847412109</v>
      </c>
      <c r="AD152">
        <v>2.2699999809265137</v>
      </c>
      <c r="AE152">
        <v>12.899999618530273</v>
      </c>
      <c r="AF152">
        <v>12.899999618530273</v>
      </c>
      <c r="AG152">
        <v>0</v>
      </c>
      <c r="AH152">
        <v>0</v>
      </c>
      <c r="AI152">
        <v>25.28487205505371</v>
      </c>
      <c r="AJ152">
        <v>3.2699999809265137</v>
      </c>
      <c r="AK152">
        <v>0.97029709815979</v>
      </c>
      <c r="AM152">
        <v>0</v>
      </c>
      <c r="AN152">
        <v>0</v>
      </c>
      <c r="AO152">
        <v>0</v>
      </c>
      <c r="AP152">
        <v>0</v>
      </c>
      <c r="AQ152">
        <v>12.711666107177734</v>
      </c>
      <c r="AR152">
        <v>16.756017684936523</v>
      </c>
      <c r="AS152">
        <v>41.581172943115234</v>
      </c>
      <c r="AT152">
        <v>0</v>
      </c>
      <c r="AU152">
        <v>91.5</v>
      </c>
      <c r="AV152">
        <v>8.060233116149902</v>
      </c>
      <c r="AW152">
        <v>23.190000534057617</v>
      </c>
      <c r="AX152">
        <v>0</v>
      </c>
      <c r="AY152">
        <v>0</v>
      </c>
      <c r="AZ152">
        <v>0</v>
      </c>
      <c r="BA152">
        <v>20</v>
      </c>
      <c r="BB152">
        <v>1</v>
      </c>
      <c r="BC152">
        <v>0</v>
      </c>
      <c r="BD152">
        <v>0</v>
      </c>
      <c r="BE152" t="s">
        <v>228</v>
      </c>
      <c r="BF152" t="s">
        <v>229</v>
      </c>
      <c r="BG152" s="99">
        <v>38674</v>
      </c>
      <c r="BH152">
        <v>0.05607104301452637</v>
      </c>
      <c r="BI152">
        <v>7.109004497528076</v>
      </c>
      <c r="BJ152">
        <v>0.14716745913028717</v>
      </c>
      <c r="BK152">
        <v>0.7105637192726135</v>
      </c>
      <c r="BL152">
        <v>2</v>
      </c>
      <c r="BM152" t="b">
        <v>1</v>
      </c>
      <c r="BN152">
        <v>1</v>
      </c>
      <c r="BO152">
        <v>16.574899673461914</v>
      </c>
      <c r="BP152">
        <v>5.400000095367432</v>
      </c>
      <c r="BQ152">
        <v>60.79999923706055</v>
      </c>
      <c r="BR152">
        <v>44.5</v>
      </c>
      <c r="BS152">
        <v>9.5</v>
      </c>
      <c r="BT152">
        <v>14.100000381469727</v>
      </c>
      <c r="BU152">
        <v>32.5</v>
      </c>
      <c r="BV152">
        <v>23.299999237060547</v>
      </c>
      <c r="BW152">
        <v>0</v>
      </c>
      <c r="BX152">
        <v>38.86000061035156</v>
      </c>
      <c r="BY152">
        <v>117.41202545166016</v>
      </c>
      <c r="BZ152">
        <v>103.99581909179688</v>
      </c>
      <c r="CA152">
        <v>3.813742160797119</v>
      </c>
      <c r="CB152">
        <v>9.468599319458008</v>
      </c>
      <c r="CC152" t="s">
        <v>230</v>
      </c>
      <c r="CD152" t="s">
        <v>238</v>
      </c>
      <c r="CE152">
        <v>0</v>
      </c>
      <c r="CG152">
        <v>0.9944191575050354</v>
      </c>
      <c r="CH152">
        <v>0.9781757593154907</v>
      </c>
      <c r="CI152">
        <v>2.6500000953674316</v>
      </c>
      <c r="CJ152" t="b">
        <v>1</v>
      </c>
      <c r="CK152" s="99">
        <v>39041</v>
      </c>
      <c r="CL152" t="s">
        <v>503</v>
      </c>
      <c r="CM152" t="b">
        <v>0</v>
      </c>
      <c r="CN152">
        <v>1</v>
      </c>
      <c r="CQ152" t="b">
        <v>0</v>
      </c>
      <c r="CR152" t="b">
        <v>1</v>
      </c>
      <c r="CS152" t="b">
        <v>1</v>
      </c>
      <c r="CT152">
        <v>0.5075376629829407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Y130"/>
  <sheetViews>
    <sheetView workbookViewId="0" topLeftCell="A1">
      <selection activeCell="A9" sqref="A9"/>
    </sheetView>
  </sheetViews>
  <sheetFormatPr defaultColWidth="9.140625" defaultRowHeight="12.75"/>
  <cols>
    <col min="1" max="1" width="11.28125" style="0" customWidth="1"/>
    <col min="2" max="2" width="10.140625" style="0" bestFit="1" customWidth="1"/>
    <col min="3" max="3" width="6.7109375" style="0" customWidth="1"/>
    <col min="4" max="4" width="32.57421875" style="0" customWidth="1"/>
    <col min="5" max="5" width="3.421875" style="0" customWidth="1"/>
    <col min="6" max="6" width="10.140625" style="0" customWidth="1"/>
    <col min="7" max="7" width="21.57421875" style="0" bestFit="1" customWidth="1"/>
    <col min="8" max="8" width="18.8515625" style="0" bestFit="1" customWidth="1"/>
    <col min="9" max="9" width="20.00390625" style="0" bestFit="1" customWidth="1"/>
    <col min="10" max="10" width="18.7109375" style="0" bestFit="1" customWidth="1"/>
    <col min="11" max="11" width="12.28125" style="0" bestFit="1" customWidth="1"/>
    <col min="12" max="12" width="17.28125" style="0" bestFit="1" customWidth="1"/>
    <col min="13" max="13" width="20.7109375" style="0" bestFit="1" customWidth="1"/>
    <col min="14" max="14" width="15.8515625" style="0" bestFit="1" customWidth="1"/>
    <col min="15" max="15" width="20.57421875" style="0" bestFit="1" customWidth="1"/>
    <col min="16" max="16" width="16.57421875" style="0" bestFit="1" customWidth="1"/>
    <col min="17" max="17" width="18.8515625" style="0" bestFit="1" customWidth="1"/>
    <col min="18" max="18" width="12.00390625" style="0" bestFit="1" customWidth="1"/>
    <col min="19" max="19" width="11.57421875" style="0" customWidth="1"/>
    <col min="20" max="20" width="12.57421875" style="0" bestFit="1" customWidth="1"/>
    <col min="21" max="21" width="4.8515625" style="0" customWidth="1"/>
    <col min="22" max="22" width="12.00390625" style="0" customWidth="1"/>
    <col min="23" max="23" width="17.28125" style="0" bestFit="1" customWidth="1"/>
    <col min="24" max="24" width="19.140625" style="0" bestFit="1" customWidth="1"/>
    <col min="25" max="25" width="12.00390625" style="0" customWidth="1"/>
  </cols>
  <sheetData>
    <row r="1" spans="1:2" ht="12.75">
      <c r="A1">
        <f ca="1">MATCH(B1,OFFSET(tSCompany,0,0,1),0)</f>
        <v>3</v>
      </c>
      <c r="B1" t="s">
        <v>1</v>
      </c>
    </row>
    <row r="2" spans="1:2" ht="12.75">
      <c r="A2">
        <f ca="1">MATCH(B2,OFFSET(tSCompany,0,0,1),0)</f>
        <v>20</v>
      </c>
      <c r="B2" s="89" t="s">
        <v>367</v>
      </c>
    </row>
    <row r="3" spans="1:2" ht="12.75">
      <c r="A3">
        <f ca="1">MATCH(B3,OFFSET(tSCompany,0,0,1),0)</f>
        <v>22</v>
      </c>
      <c r="B3" s="89" t="s">
        <v>369</v>
      </c>
    </row>
    <row r="4" spans="1:2" ht="12.75">
      <c r="A4">
        <f ca="1">MATCH(B4,OFFSET(tSCompany,0,0,1),0)</f>
        <v>25</v>
      </c>
      <c r="B4" s="89" t="s">
        <v>449</v>
      </c>
    </row>
    <row r="5" spans="1:2" ht="12.75">
      <c r="A5">
        <f ca="1">MATCH(B5,OFFSET(tSCompany,0,0,1),0)</f>
        <v>21</v>
      </c>
      <c r="B5" s="89" t="s">
        <v>368</v>
      </c>
    </row>
    <row r="7" spans="1:25" ht="12.75">
      <c r="A7" s="89" t="s">
        <v>348</v>
      </c>
      <c r="B7" s="89" t="s">
        <v>349</v>
      </c>
      <c r="C7" s="89" t="s">
        <v>350</v>
      </c>
      <c r="D7" s="89" t="s">
        <v>351</v>
      </c>
      <c r="E7" s="89" t="s">
        <v>352</v>
      </c>
      <c r="F7" s="89" t="s">
        <v>353</v>
      </c>
      <c r="G7" s="89" t="s">
        <v>354</v>
      </c>
      <c r="H7" s="89" t="s">
        <v>355</v>
      </c>
      <c r="I7" s="89" t="s">
        <v>356</v>
      </c>
      <c r="J7" s="89" t="s">
        <v>357</v>
      </c>
      <c r="K7" s="89" t="s">
        <v>358</v>
      </c>
      <c r="L7" s="89" t="s">
        <v>359</v>
      </c>
      <c r="M7" s="89" t="s">
        <v>360</v>
      </c>
      <c r="N7" s="89" t="s">
        <v>361</v>
      </c>
      <c r="O7" s="89" t="s">
        <v>362</v>
      </c>
      <c r="P7" s="89" t="s">
        <v>363</v>
      </c>
      <c r="Q7" s="89" t="s">
        <v>364</v>
      </c>
      <c r="R7" s="89" t="s">
        <v>365</v>
      </c>
      <c r="S7" s="89" t="s">
        <v>366</v>
      </c>
      <c r="T7" s="89" t="s">
        <v>367</v>
      </c>
      <c r="U7" s="89" t="s">
        <v>368</v>
      </c>
      <c r="V7" s="89" t="s">
        <v>369</v>
      </c>
      <c r="W7" s="89" t="s">
        <v>370</v>
      </c>
      <c r="X7" s="89" t="s">
        <v>371</v>
      </c>
      <c r="Y7" s="89" t="s">
        <v>449</v>
      </c>
    </row>
    <row r="8" spans="1:25" ht="12.75">
      <c r="A8">
        <v>72</v>
      </c>
      <c r="B8" s="99">
        <v>38673</v>
      </c>
      <c r="C8" t="s">
        <v>55</v>
      </c>
      <c r="D8" t="s">
        <v>288</v>
      </c>
      <c r="F8" s="99">
        <v>38674</v>
      </c>
      <c r="G8" s="99">
        <v>38959</v>
      </c>
      <c r="H8" s="99">
        <v>38595</v>
      </c>
      <c r="I8">
        <v>20</v>
      </c>
      <c r="J8">
        <v>19.809267044067383</v>
      </c>
      <c r="P8">
        <v>37.2599983215332</v>
      </c>
      <c r="Q8" t="b">
        <v>0</v>
      </c>
      <c r="R8">
        <v>16.074499130249023</v>
      </c>
      <c r="S8">
        <v>30</v>
      </c>
      <c r="T8">
        <v>6.300000190734863</v>
      </c>
      <c r="U8">
        <v>94</v>
      </c>
      <c r="V8">
        <v>43.68000030517578</v>
      </c>
      <c r="X8" t="b">
        <v>0</v>
      </c>
      <c r="Y8">
        <v>15</v>
      </c>
    </row>
    <row r="9" spans="1:25" ht="12.75">
      <c r="A9">
        <v>77</v>
      </c>
      <c r="B9" s="99">
        <v>38673</v>
      </c>
      <c r="C9" t="s">
        <v>56</v>
      </c>
      <c r="D9" t="s">
        <v>457</v>
      </c>
      <c r="F9" s="99">
        <v>38674</v>
      </c>
      <c r="G9" s="99">
        <v>38410</v>
      </c>
      <c r="H9" s="99">
        <v>38595</v>
      </c>
      <c r="P9">
        <v>42.099998474121094</v>
      </c>
      <c r="Q9" t="b">
        <v>0</v>
      </c>
      <c r="T9">
        <v>6.800000190734863</v>
      </c>
      <c r="U9">
        <v>72</v>
      </c>
      <c r="V9">
        <v>46.86000061035156</v>
      </c>
      <c r="W9">
        <v>0</v>
      </c>
      <c r="X9" t="b">
        <v>0</v>
      </c>
      <c r="Y9">
        <v>19</v>
      </c>
    </row>
    <row r="10" spans="1:25" ht="12.75">
      <c r="A10">
        <v>78</v>
      </c>
      <c r="B10" s="99">
        <v>38673</v>
      </c>
      <c r="C10" t="s">
        <v>41</v>
      </c>
      <c r="D10" t="s">
        <v>492</v>
      </c>
      <c r="F10" s="99">
        <v>38674</v>
      </c>
      <c r="G10" s="99">
        <v>38897</v>
      </c>
      <c r="H10" s="99">
        <v>38625</v>
      </c>
      <c r="P10">
        <v>27.970500946044922</v>
      </c>
      <c r="Q10" t="b">
        <v>0</v>
      </c>
      <c r="T10">
        <v>2.5999999046325684</v>
      </c>
      <c r="U10">
        <v>57</v>
      </c>
      <c r="V10">
        <v>31.850000381469727</v>
      </c>
      <c r="W10">
        <v>0</v>
      </c>
      <c r="X10" t="b">
        <v>0</v>
      </c>
      <c r="Y10">
        <v>11.5</v>
      </c>
    </row>
    <row r="11" spans="1:25" ht="12.75">
      <c r="A11">
        <v>79</v>
      </c>
      <c r="B11" s="99">
        <v>38673</v>
      </c>
      <c r="C11" t="s">
        <v>35</v>
      </c>
      <c r="D11" t="s">
        <v>484</v>
      </c>
      <c r="F11" s="99">
        <v>38674</v>
      </c>
      <c r="G11" s="99">
        <v>38716</v>
      </c>
      <c r="H11" s="99">
        <v>38625</v>
      </c>
      <c r="P11">
        <v>41.36000061035156</v>
      </c>
      <c r="Q11" t="b">
        <v>0</v>
      </c>
      <c r="T11">
        <v>3.200000047683716</v>
      </c>
      <c r="U11">
        <v>113</v>
      </c>
      <c r="V11">
        <v>19.139999389648438</v>
      </c>
      <c r="W11">
        <v>0</v>
      </c>
      <c r="X11" t="b">
        <v>0</v>
      </c>
      <c r="Y11">
        <v>20</v>
      </c>
    </row>
    <row r="12" spans="1:25" ht="12.75">
      <c r="A12">
        <v>80</v>
      </c>
      <c r="B12" s="99">
        <v>38673</v>
      </c>
      <c r="C12" t="s">
        <v>546</v>
      </c>
      <c r="D12" t="s">
        <v>547</v>
      </c>
      <c r="F12" s="99">
        <v>38674</v>
      </c>
      <c r="G12" s="99">
        <v>38655</v>
      </c>
      <c r="H12" s="99">
        <v>38564</v>
      </c>
      <c r="P12">
        <v>71.7300033569336</v>
      </c>
      <c r="Q12" t="b">
        <v>0</v>
      </c>
      <c r="T12">
        <v>3.200000047683716</v>
      </c>
      <c r="U12">
        <v>144</v>
      </c>
      <c r="V12">
        <v>26.280000686645508</v>
      </c>
      <c r="W12">
        <v>0</v>
      </c>
      <c r="X12" t="b">
        <v>0</v>
      </c>
      <c r="Y12">
        <v>20</v>
      </c>
    </row>
    <row r="13" spans="1:25" ht="12.75">
      <c r="A13">
        <v>81</v>
      </c>
      <c r="B13" s="99">
        <v>38673</v>
      </c>
      <c r="C13" t="s">
        <v>51</v>
      </c>
      <c r="D13" t="s">
        <v>469</v>
      </c>
      <c r="F13" s="99">
        <v>38674</v>
      </c>
      <c r="G13" s="99">
        <v>38716</v>
      </c>
      <c r="H13" s="99">
        <v>38625</v>
      </c>
      <c r="P13">
        <v>45.09000015258789</v>
      </c>
      <c r="Q13" t="b">
        <v>0</v>
      </c>
      <c r="T13">
        <v>1.100000023841858</v>
      </c>
      <c r="U13">
        <v>124</v>
      </c>
      <c r="V13">
        <v>30.1299991607666</v>
      </c>
      <c r="W13">
        <v>0</v>
      </c>
      <c r="X13" t="b">
        <v>0</v>
      </c>
      <c r="Y13">
        <v>16.5</v>
      </c>
    </row>
    <row r="14" spans="1:25" ht="12.75">
      <c r="A14">
        <v>82</v>
      </c>
      <c r="B14" s="99">
        <v>38673</v>
      </c>
      <c r="C14" t="s">
        <v>49</v>
      </c>
      <c r="D14" t="s">
        <v>464</v>
      </c>
      <c r="F14" s="99">
        <v>38674</v>
      </c>
      <c r="G14" s="99">
        <v>38716</v>
      </c>
      <c r="H14" s="99">
        <v>38625</v>
      </c>
      <c r="P14">
        <v>42.2599983215332</v>
      </c>
      <c r="Q14" t="b">
        <v>0</v>
      </c>
      <c r="T14">
        <v>1.100000023841858</v>
      </c>
      <c r="U14">
        <v>103</v>
      </c>
      <c r="V14">
        <v>7.170000076293945</v>
      </c>
      <c r="W14">
        <v>0</v>
      </c>
      <c r="X14" t="b">
        <v>0</v>
      </c>
      <c r="Y14">
        <v>9.5</v>
      </c>
    </row>
    <row r="15" spans="1:25" ht="12.75">
      <c r="A15">
        <v>83</v>
      </c>
      <c r="B15" s="99">
        <v>38673</v>
      </c>
      <c r="C15" t="s">
        <v>420</v>
      </c>
      <c r="D15" t="s">
        <v>421</v>
      </c>
      <c r="F15" s="99">
        <v>38674</v>
      </c>
      <c r="G15" s="99">
        <v>38716</v>
      </c>
      <c r="H15" s="99">
        <v>38625</v>
      </c>
      <c r="P15">
        <v>41.02000045776367</v>
      </c>
      <c r="Q15" t="b">
        <v>0</v>
      </c>
      <c r="T15">
        <v>2.5999999046325684</v>
      </c>
      <c r="U15">
        <v>78</v>
      </c>
      <c r="V15">
        <v>28.850000381469727</v>
      </c>
      <c r="W15">
        <v>0</v>
      </c>
      <c r="X15" t="b">
        <v>0</v>
      </c>
      <c r="Y15">
        <v>10</v>
      </c>
    </row>
    <row r="16" spans="1:25" ht="12.75">
      <c r="A16">
        <v>84</v>
      </c>
      <c r="B16" s="99">
        <v>38673</v>
      </c>
      <c r="C16" t="s">
        <v>439</v>
      </c>
      <c r="D16" t="s">
        <v>440</v>
      </c>
      <c r="F16" s="99">
        <v>38674</v>
      </c>
      <c r="G16" s="99">
        <v>38685</v>
      </c>
      <c r="H16" s="99">
        <v>38595</v>
      </c>
      <c r="P16">
        <v>33.75</v>
      </c>
      <c r="Q16" t="b">
        <v>0</v>
      </c>
      <c r="T16">
        <v>2.5999999046325684</v>
      </c>
      <c r="U16">
        <v>108</v>
      </c>
      <c r="V16">
        <v>17.450000762939453</v>
      </c>
      <c r="W16">
        <v>0</v>
      </c>
      <c r="X16" t="b">
        <v>0</v>
      </c>
      <c r="Y16">
        <v>15</v>
      </c>
    </row>
    <row r="17" spans="1:25" ht="12.75">
      <c r="A17">
        <v>85</v>
      </c>
      <c r="B17" s="99">
        <v>38673</v>
      </c>
      <c r="C17" t="s">
        <v>132</v>
      </c>
      <c r="D17" t="s">
        <v>450</v>
      </c>
      <c r="F17" s="99">
        <v>38674</v>
      </c>
      <c r="G17" s="99">
        <v>38897</v>
      </c>
      <c r="H17" s="99">
        <v>38625</v>
      </c>
      <c r="P17">
        <v>56.790000915527344</v>
      </c>
      <c r="Q17" t="b">
        <v>0</v>
      </c>
      <c r="T17">
        <v>3.200000047683716</v>
      </c>
      <c r="U17">
        <v>77</v>
      </c>
      <c r="V17">
        <v>50.689998626708984</v>
      </c>
      <c r="W17">
        <v>0</v>
      </c>
      <c r="X17" t="b">
        <v>0</v>
      </c>
      <c r="Y17">
        <v>15</v>
      </c>
    </row>
    <row r="18" spans="1:25" ht="12.75">
      <c r="A18">
        <v>86</v>
      </c>
      <c r="B18" s="99">
        <v>38673</v>
      </c>
      <c r="C18" t="s">
        <v>102</v>
      </c>
      <c r="D18" t="s">
        <v>486</v>
      </c>
      <c r="F18" s="99">
        <v>38674</v>
      </c>
      <c r="G18" s="99">
        <v>38716</v>
      </c>
      <c r="H18" s="99">
        <v>38625</v>
      </c>
      <c r="P18">
        <v>48.66999816894531</v>
      </c>
      <c r="Q18" t="b">
        <v>0</v>
      </c>
      <c r="T18">
        <v>5.300000190734863</v>
      </c>
      <c r="U18">
        <v>96</v>
      </c>
      <c r="V18">
        <v>29.739999771118164</v>
      </c>
      <c r="W18">
        <v>0</v>
      </c>
      <c r="X18" t="b">
        <v>0</v>
      </c>
      <c r="Y18">
        <v>15</v>
      </c>
    </row>
    <row r="19" spans="1:25" ht="12.75">
      <c r="A19">
        <v>87</v>
      </c>
      <c r="B19" s="99">
        <v>38673</v>
      </c>
      <c r="C19" t="s">
        <v>103</v>
      </c>
      <c r="D19" t="s">
        <v>470</v>
      </c>
      <c r="F19" s="99">
        <v>38674</v>
      </c>
      <c r="G19" s="99">
        <v>38716</v>
      </c>
      <c r="H19" s="99">
        <v>38625</v>
      </c>
      <c r="P19">
        <v>29.18000030517578</v>
      </c>
      <c r="Q19" t="b">
        <v>0</v>
      </c>
      <c r="T19">
        <v>1.600000023841858</v>
      </c>
      <c r="U19">
        <v>54</v>
      </c>
      <c r="V19">
        <v>15.84000015258789</v>
      </c>
      <c r="W19">
        <v>0</v>
      </c>
      <c r="X19" t="b">
        <v>0</v>
      </c>
      <c r="Y19">
        <v>5</v>
      </c>
    </row>
    <row r="20" spans="1:25" ht="12.75">
      <c r="A20">
        <v>88</v>
      </c>
      <c r="B20" s="99">
        <v>38673</v>
      </c>
      <c r="C20" t="s">
        <v>424</v>
      </c>
      <c r="D20" t="s">
        <v>471</v>
      </c>
      <c r="F20" s="99">
        <v>38674</v>
      </c>
      <c r="G20" s="99">
        <v>38716</v>
      </c>
      <c r="H20" s="99">
        <v>38625</v>
      </c>
      <c r="P20">
        <v>66.62000274658203</v>
      </c>
      <c r="Q20" t="b">
        <v>0</v>
      </c>
      <c r="T20">
        <v>2.5999999046325684</v>
      </c>
      <c r="U20">
        <v>69</v>
      </c>
      <c r="V20">
        <v>47.560001373291016</v>
      </c>
      <c r="W20">
        <v>0</v>
      </c>
      <c r="X20" t="b">
        <v>0</v>
      </c>
      <c r="Y20">
        <v>13</v>
      </c>
    </row>
    <row r="21" spans="1:25" ht="12.75">
      <c r="A21">
        <v>89</v>
      </c>
      <c r="B21" s="99">
        <v>38673</v>
      </c>
      <c r="C21" t="s">
        <v>118</v>
      </c>
      <c r="D21" t="s">
        <v>472</v>
      </c>
      <c r="F21" s="99">
        <v>38674</v>
      </c>
      <c r="G21" s="99">
        <v>38716</v>
      </c>
      <c r="H21" s="99">
        <v>38625</v>
      </c>
      <c r="P21">
        <v>83.36000061035156</v>
      </c>
      <c r="Q21" t="b">
        <v>0</v>
      </c>
      <c r="T21">
        <v>3.200000047683716</v>
      </c>
      <c r="U21">
        <v>94</v>
      </c>
      <c r="V21">
        <v>67.02999877929688</v>
      </c>
      <c r="W21">
        <v>0</v>
      </c>
      <c r="X21" t="b">
        <v>0</v>
      </c>
      <c r="Y21">
        <v>15.199999809265137</v>
      </c>
    </row>
    <row r="22" spans="1:25" ht="12.75">
      <c r="A22">
        <v>90</v>
      </c>
      <c r="B22" s="99">
        <v>38673</v>
      </c>
      <c r="C22" t="s">
        <v>29</v>
      </c>
      <c r="D22" t="s">
        <v>474</v>
      </c>
      <c r="F22" s="99">
        <v>38674</v>
      </c>
      <c r="G22" s="99">
        <v>39020</v>
      </c>
      <c r="H22" s="99">
        <v>38656</v>
      </c>
      <c r="P22">
        <v>17.25</v>
      </c>
      <c r="Q22" t="b">
        <v>0</v>
      </c>
      <c r="T22">
        <v>1.100000023841858</v>
      </c>
      <c r="U22">
        <v>82</v>
      </c>
      <c r="V22">
        <v>10.020000457763672</v>
      </c>
      <c r="W22">
        <v>0</v>
      </c>
      <c r="X22" t="b">
        <v>0</v>
      </c>
      <c r="Y22">
        <v>15</v>
      </c>
    </row>
    <row r="23" spans="1:25" ht="12.75">
      <c r="A23">
        <v>91</v>
      </c>
      <c r="B23" s="99">
        <v>38673</v>
      </c>
      <c r="C23" t="s">
        <v>28</v>
      </c>
      <c r="D23" t="s">
        <v>279</v>
      </c>
      <c r="F23" s="99">
        <v>38674</v>
      </c>
      <c r="G23" s="99">
        <v>38897</v>
      </c>
      <c r="H23" s="99">
        <v>38625</v>
      </c>
      <c r="P23">
        <v>47.779998779296875</v>
      </c>
      <c r="Q23" t="b">
        <v>0</v>
      </c>
      <c r="T23">
        <v>1.600000023841858</v>
      </c>
      <c r="U23">
        <v>97</v>
      </c>
      <c r="V23">
        <v>26.780000686645508</v>
      </c>
      <c r="W23">
        <v>0</v>
      </c>
      <c r="X23" t="b">
        <v>0</v>
      </c>
      <c r="Y23">
        <v>12</v>
      </c>
    </row>
    <row r="24" spans="1:25" ht="12.75">
      <c r="A24">
        <v>92</v>
      </c>
      <c r="B24" s="99">
        <v>38673</v>
      </c>
      <c r="C24" t="s">
        <v>567</v>
      </c>
      <c r="D24" t="s">
        <v>566</v>
      </c>
      <c r="F24" s="99">
        <v>38674</v>
      </c>
      <c r="G24" s="99">
        <v>38716</v>
      </c>
      <c r="H24" s="99">
        <v>38625</v>
      </c>
      <c r="P24">
        <v>66.11000061035156</v>
      </c>
      <c r="Q24" t="b">
        <v>0</v>
      </c>
      <c r="T24">
        <v>2.5999999046325684</v>
      </c>
      <c r="U24">
        <v>54</v>
      </c>
      <c r="V24">
        <v>47.54999923706055</v>
      </c>
      <c r="W24">
        <v>0</v>
      </c>
      <c r="X24" t="b">
        <v>0</v>
      </c>
      <c r="Y24">
        <v>8.699999809265137</v>
      </c>
    </row>
    <row r="25" spans="1:25" ht="12.75">
      <c r="A25">
        <v>93</v>
      </c>
      <c r="B25" s="99">
        <v>38673</v>
      </c>
      <c r="C25" t="s">
        <v>77</v>
      </c>
      <c r="D25" t="s">
        <v>475</v>
      </c>
      <c r="F25" s="99">
        <v>38674</v>
      </c>
      <c r="G25" s="99">
        <v>38897</v>
      </c>
      <c r="H25" s="99">
        <v>38625</v>
      </c>
      <c r="P25">
        <v>57.36000061035156</v>
      </c>
      <c r="Q25" t="b">
        <v>0</v>
      </c>
      <c r="T25">
        <v>1.600000023841858</v>
      </c>
      <c r="U25">
        <v>94</v>
      </c>
      <c r="V25">
        <v>12.970000267028809</v>
      </c>
      <c r="W25">
        <v>0</v>
      </c>
      <c r="X25" t="b">
        <v>0</v>
      </c>
      <c r="Y25">
        <v>17.700000762939453</v>
      </c>
    </row>
    <row r="26" spans="1:25" ht="12.75">
      <c r="A26">
        <v>94</v>
      </c>
      <c r="B26" s="99">
        <v>38673</v>
      </c>
      <c r="C26" t="s">
        <v>374</v>
      </c>
      <c r="D26" t="s">
        <v>391</v>
      </c>
      <c r="F26" s="99">
        <v>38674</v>
      </c>
      <c r="G26" s="99">
        <v>38624</v>
      </c>
      <c r="H26" s="99">
        <v>38625</v>
      </c>
      <c r="P26">
        <v>66.88999938964844</v>
      </c>
      <c r="Q26" t="b">
        <v>0</v>
      </c>
      <c r="T26">
        <v>9.5</v>
      </c>
      <c r="U26">
        <v>103</v>
      </c>
      <c r="V26">
        <v>37.45000076293945</v>
      </c>
      <c r="W26">
        <v>0</v>
      </c>
      <c r="X26" t="b">
        <v>0</v>
      </c>
      <c r="Y26">
        <v>15</v>
      </c>
    </row>
    <row r="27" spans="1:25" ht="12.75">
      <c r="A27">
        <v>95</v>
      </c>
      <c r="B27" s="99">
        <v>38673</v>
      </c>
      <c r="C27" t="s">
        <v>101</v>
      </c>
      <c r="D27" t="s">
        <v>487</v>
      </c>
      <c r="F27" s="99">
        <v>38674</v>
      </c>
      <c r="G27" s="99">
        <v>38502</v>
      </c>
      <c r="H27" s="99">
        <v>38595</v>
      </c>
      <c r="P27">
        <v>37.02000045776367</v>
      </c>
      <c r="Q27" t="b">
        <v>0</v>
      </c>
      <c r="T27">
        <v>6.800000190734863</v>
      </c>
      <c r="U27">
        <v>91</v>
      </c>
      <c r="V27">
        <v>40.779998779296875</v>
      </c>
      <c r="W27">
        <v>0</v>
      </c>
      <c r="X27" t="b">
        <v>0</v>
      </c>
      <c r="Y27">
        <v>15.5</v>
      </c>
    </row>
    <row r="28" spans="1:25" ht="12.75">
      <c r="A28">
        <v>96</v>
      </c>
      <c r="B28" s="99">
        <v>38673</v>
      </c>
      <c r="C28" t="s">
        <v>393</v>
      </c>
      <c r="D28" t="s">
        <v>394</v>
      </c>
      <c r="F28" s="99">
        <v>38674</v>
      </c>
      <c r="G28" s="99">
        <v>38897</v>
      </c>
      <c r="H28" s="99">
        <v>38625</v>
      </c>
      <c r="P28">
        <v>38.529998779296875</v>
      </c>
      <c r="Q28" t="b">
        <v>0</v>
      </c>
      <c r="T28">
        <v>1.600000023841858</v>
      </c>
      <c r="U28">
        <v>102</v>
      </c>
      <c r="V28">
        <v>22.479999542236328</v>
      </c>
      <c r="W28">
        <v>0</v>
      </c>
      <c r="X28" t="b">
        <v>0</v>
      </c>
      <c r="Y28">
        <v>13</v>
      </c>
    </row>
    <row r="29" spans="1:25" ht="12.75">
      <c r="A29">
        <v>97</v>
      </c>
      <c r="B29" s="99">
        <v>38673</v>
      </c>
      <c r="C29" t="s">
        <v>373</v>
      </c>
      <c r="D29" t="s">
        <v>442</v>
      </c>
      <c r="F29" s="99">
        <v>38674</v>
      </c>
      <c r="G29" s="99">
        <v>38716</v>
      </c>
      <c r="H29" s="99">
        <v>38625</v>
      </c>
      <c r="P29">
        <v>56.79999923706055</v>
      </c>
      <c r="Q29" t="b">
        <v>0</v>
      </c>
      <c r="T29">
        <v>8.899999618530273</v>
      </c>
      <c r="U29">
        <v>136</v>
      </c>
      <c r="V29">
        <v>36.08000183105469</v>
      </c>
      <c r="W29">
        <v>0</v>
      </c>
      <c r="X29" t="b">
        <v>0</v>
      </c>
      <c r="Y29">
        <v>15</v>
      </c>
    </row>
    <row r="30" spans="1:25" ht="12.75">
      <c r="A30">
        <v>98</v>
      </c>
      <c r="B30" s="99">
        <v>38673</v>
      </c>
      <c r="C30" t="s">
        <v>64</v>
      </c>
      <c r="D30" t="s">
        <v>451</v>
      </c>
      <c r="F30" s="99">
        <v>38674</v>
      </c>
      <c r="G30" s="99">
        <v>38897</v>
      </c>
      <c r="H30" s="99">
        <v>38625</v>
      </c>
      <c r="P30">
        <v>61.20000076293945</v>
      </c>
      <c r="Q30" t="b">
        <v>0</v>
      </c>
      <c r="T30">
        <v>2.0999999046325684</v>
      </c>
      <c r="U30">
        <v>70</v>
      </c>
      <c r="V30">
        <v>24.229999542236328</v>
      </c>
      <c r="W30">
        <v>0</v>
      </c>
      <c r="X30" t="b">
        <v>0</v>
      </c>
      <c r="Y30">
        <v>13</v>
      </c>
    </row>
    <row r="31" spans="1:25" ht="12.75">
      <c r="A31">
        <v>99</v>
      </c>
      <c r="B31" s="99">
        <v>38673</v>
      </c>
      <c r="C31" t="s">
        <v>433</v>
      </c>
      <c r="D31" t="s">
        <v>434</v>
      </c>
      <c r="F31" s="99">
        <v>38674</v>
      </c>
      <c r="G31" s="99">
        <v>38716</v>
      </c>
      <c r="H31" s="99">
        <v>38625</v>
      </c>
      <c r="P31">
        <v>35.319000244140625</v>
      </c>
      <c r="Q31" t="b">
        <v>0</v>
      </c>
      <c r="T31">
        <v>8.899999618530273</v>
      </c>
      <c r="U31">
        <v>54</v>
      </c>
      <c r="V31">
        <v>53.04999923706055</v>
      </c>
      <c r="W31">
        <v>0</v>
      </c>
      <c r="X31" t="b">
        <v>0</v>
      </c>
      <c r="Y31">
        <v>20</v>
      </c>
    </row>
    <row r="32" spans="1:25" ht="12.75">
      <c r="A32">
        <v>100</v>
      </c>
      <c r="B32" s="99">
        <v>38673</v>
      </c>
      <c r="C32" t="s">
        <v>326</v>
      </c>
      <c r="D32" t="s">
        <v>480</v>
      </c>
      <c r="F32" s="99">
        <v>38674</v>
      </c>
      <c r="G32" s="99">
        <v>38716</v>
      </c>
      <c r="H32" s="99">
        <v>38625</v>
      </c>
      <c r="P32">
        <v>69.06999969482422</v>
      </c>
      <c r="Q32" t="b">
        <v>0</v>
      </c>
      <c r="T32">
        <v>1.600000023841858</v>
      </c>
      <c r="U32">
        <v>114</v>
      </c>
      <c r="V32">
        <v>33.189998626708984</v>
      </c>
      <c r="W32">
        <v>0</v>
      </c>
      <c r="X32" t="b">
        <v>0</v>
      </c>
      <c r="Y32">
        <v>13</v>
      </c>
    </row>
    <row r="33" spans="1:25" ht="12.75">
      <c r="A33">
        <v>101</v>
      </c>
      <c r="B33" s="99">
        <v>38673</v>
      </c>
      <c r="C33" t="s">
        <v>381</v>
      </c>
      <c r="D33" t="s">
        <v>383</v>
      </c>
      <c r="F33" s="99">
        <v>38674</v>
      </c>
      <c r="G33" s="99">
        <v>38441</v>
      </c>
      <c r="H33" s="99">
        <v>38625</v>
      </c>
      <c r="P33">
        <v>73.9000015258789</v>
      </c>
      <c r="Q33" t="b">
        <v>0</v>
      </c>
      <c r="T33">
        <v>8.899999618530273</v>
      </c>
      <c r="U33">
        <v>111</v>
      </c>
      <c r="V33">
        <v>61.61000061035156</v>
      </c>
      <c r="W33">
        <v>0</v>
      </c>
      <c r="X33" t="b">
        <v>0</v>
      </c>
      <c r="Y33">
        <v>15</v>
      </c>
    </row>
    <row r="34" spans="1:25" ht="12.75">
      <c r="A34">
        <v>102</v>
      </c>
      <c r="B34" s="99">
        <v>38673</v>
      </c>
      <c r="C34" t="s">
        <v>106</v>
      </c>
      <c r="D34" t="s">
        <v>489</v>
      </c>
      <c r="F34" s="99">
        <v>38674</v>
      </c>
      <c r="G34" s="99">
        <v>38382</v>
      </c>
      <c r="H34" s="99">
        <v>38564</v>
      </c>
      <c r="P34">
        <v>44.869998931884766</v>
      </c>
      <c r="Q34" t="b">
        <v>0</v>
      </c>
      <c r="T34">
        <v>10</v>
      </c>
      <c r="U34">
        <v>216</v>
      </c>
      <c r="V34">
        <v>19.510000228881836</v>
      </c>
      <c r="W34">
        <v>0</v>
      </c>
      <c r="X34" t="b">
        <v>0</v>
      </c>
      <c r="Y34">
        <v>25</v>
      </c>
    </row>
    <row r="35" spans="1:25" ht="12.75">
      <c r="A35">
        <v>103</v>
      </c>
      <c r="B35" s="99">
        <v>38673</v>
      </c>
      <c r="C35" t="s">
        <v>30</v>
      </c>
      <c r="D35" t="s">
        <v>502</v>
      </c>
      <c r="F35" s="99">
        <v>38674</v>
      </c>
      <c r="G35" s="99">
        <v>38928</v>
      </c>
      <c r="H35" s="99">
        <v>38656</v>
      </c>
      <c r="P35">
        <v>16.998300552368164</v>
      </c>
      <c r="Q35" t="b">
        <v>0</v>
      </c>
      <c r="T35">
        <v>2.5999999046325684</v>
      </c>
      <c r="U35">
        <v>47</v>
      </c>
      <c r="V35">
        <v>14.680000305175781</v>
      </c>
      <c r="W35">
        <v>0</v>
      </c>
      <c r="X35" t="b">
        <v>0</v>
      </c>
      <c r="Y35">
        <v>15</v>
      </c>
    </row>
    <row r="36" spans="1:25" ht="12.75">
      <c r="A36">
        <v>104</v>
      </c>
      <c r="B36" s="99">
        <v>38673</v>
      </c>
      <c r="C36" t="s">
        <v>648</v>
      </c>
      <c r="D36" t="s">
        <v>649</v>
      </c>
      <c r="F36" s="99">
        <v>38674</v>
      </c>
      <c r="G36" s="99">
        <v>38716</v>
      </c>
      <c r="H36" s="99">
        <v>38625</v>
      </c>
      <c r="P36">
        <v>53.619998931884766</v>
      </c>
      <c r="Q36" t="b">
        <v>0</v>
      </c>
      <c r="T36">
        <v>2.0999999046325684</v>
      </c>
      <c r="U36">
        <v>74</v>
      </c>
      <c r="V36">
        <v>36.16999816894531</v>
      </c>
      <c r="W36">
        <v>0</v>
      </c>
      <c r="X36" t="b">
        <v>0</v>
      </c>
      <c r="Y36">
        <v>10</v>
      </c>
    </row>
    <row r="37" spans="1:25" ht="12.75">
      <c r="A37">
        <v>105</v>
      </c>
      <c r="B37" s="99">
        <v>38673</v>
      </c>
      <c r="C37" t="s">
        <v>530</v>
      </c>
      <c r="D37" t="s">
        <v>529</v>
      </c>
      <c r="F37" s="99">
        <v>38674</v>
      </c>
      <c r="G37" s="99">
        <v>38716</v>
      </c>
      <c r="H37" s="99">
        <v>38625</v>
      </c>
      <c r="P37">
        <v>45.290000915527344</v>
      </c>
      <c r="Q37" t="b">
        <v>0</v>
      </c>
      <c r="T37">
        <v>2.5999999046325684</v>
      </c>
      <c r="U37">
        <v>100</v>
      </c>
      <c r="V37">
        <v>47.16999816894531</v>
      </c>
      <c r="W37">
        <v>0</v>
      </c>
      <c r="X37" t="b">
        <v>0</v>
      </c>
      <c r="Y37">
        <v>14</v>
      </c>
    </row>
    <row r="38" spans="1:25" ht="12.75">
      <c r="A38">
        <v>106</v>
      </c>
      <c r="B38" s="99">
        <v>38673</v>
      </c>
      <c r="C38" t="s">
        <v>583</v>
      </c>
      <c r="D38" t="s">
        <v>585</v>
      </c>
      <c r="F38" s="99">
        <v>38674</v>
      </c>
      <c r="G38" s="99">
        <v>38716</v>
      </c>
      <c r="H38" s="99">
        <v>38625</v>
      </c>
      <c r="P38">
        <v>38.560001373291016</v>
      </c>
      <c r="Q38" t="b">
        <v>0</v>
      </c>
      <c r="T38">
        <v>2.5999999046325684</v>
      </c>
      <c r="U38">
        <v>73</v>
      </c>
      <c r="V38">
        <v>23.969999313354492</v>
      </c>
      <c r="W38">
        <v>0</v>
      </c>
      <c r="X38" t="b">
        <v>0</v>
      </c>
      <c r="Y38">
        <v>15</v>
      </c>
    </row>
    <row r="39" spans="1:25" ht="12.75">
      <c r="A39">
        <v>107</v>
      </c>
      <c r="B39" s="99">
        <v>38673</v>
      </c>
      <c r="C39" t="s">
        <v>122</v>
      </c>
      <c r="D39" t="s">
        <v>459</v>
      </c>
      <c r="F39" s="99">
        <v>38674</v>
      </c>
      <c r="G39" s="99">
        <v>38716</v>
      </c>
      <c r="H39" s="99">
        <v>38625</v>
      </c>
      <c r="P39">
        <v>32.93000030517578</v>
      </c>
      <c r="Q39" t="b">
        <v>0</v>
      </c>
      <c r="T39">
        <v>9.5</v>
      </c>
      <c r="U39">
        <v>102</v>
      </c>
      <c r="V39">
        <v>29.770000457763672</v>
      </c>
      <c r="W39">
        <v>0</v>
      </c>
      <c r="X39" t="b">
        <v>0</v>
      </c>
      <c r="Y39">
        <v>15</v>
      </c>
    </row>
    <row r="40" spans="1:25" ht="12.75">
      <c r="A40">
        <v>108</v>
      </c>
      <c r="B40" s="99">
        <v>38673</v>
      </c>
      <c r="C40" t="s">
        <v>404</v>
      </c>
      <c r="D40" t="s">
        <v>406</v>
      </c>
      <c r="F40" s="99">
        <v>38674</v>
      </c>
      <c r="G40" s="99">
        <v>38897</v>
      </c>
      <c r="H40" s="99">
        <v>38625</v>
      </c>
      <c r="P40">
        <v>12.260000228881836</v>
      </c>
      <c r="Q40" t="b">
        <v>0</v>
      </c>
      <c r="T40">
        <v>2.0999999046325684</v>
      </c>
      <c r="U40">
        <v>75</v>
      </c>
      <c r="V40">
        <v>4.789999961853027</v>
      </c>
      <c r="W40">
        <v>0</v>
      </c>
      <c r="X40" t="b">
        <v>0</v>
      </c>
      <c r="Y40">
        <v>17.5</v>
      </c>
    </row>
    <row r="41" spans="1:25" ht="12.75">
      <c r="A41">
        <v>109</v>
      </c>
      <c r="B41" s="99">
        <v>38673</v>
      </c>
      <c r="C41" t="s">
        <v>587</v>
      </c>
      <c r="D41" t="s">
        <v>589</v>
      </c>
      <c r="F41" s="99">
        <v>38674</v>
      </c>
      <c r="G41" s="99">
        <v>38716</v>
      </c>
      <c r="H41" s="99">
        <v>38625</v>
      </c>
      <c r="P41">
        <v>84.93000030517578</v>
      </c>
      <c r="Q41" t="b">
        <v>0</v>
      </c>
      <c r="T41">
        <v>8.399999618530273</v>
      </c>
      <c r="U41">
        <v>107</v>
      </c>
      <c r="V41">
        <v>47.31999969482422</v>
      </c>
      <c r="W41">
        <v>0</v>
      </c>
      <c r="X41" t="b">
        <v>0</v>
      </c>
      <c r="Y41">
        <v>28</v>
      </c>
    </row>
    <row r="42" spans="1:25" ht="12.75">
      <c r="A42">
        <v>110</v>
      </c>
      <c r="B42" s="99">
        <v>38673</v>
      </c>
      <c r="C42" t="s">
        <v>415</v>
      </c>
      <c r="D42" t="s">
        <v>456</v>
      </c>
      <c r="F42" s="99">
        <v>38674</v>
      </c>
      <c r="G42" s="99">
        <v>38716</v>
      </c>
      <c r="H42" s="99">
        <v>38625</v>
      </c>
      <c r="P42">
        <v>34.459999084472656</v>
      </c>
      <c r="Q42" t="b">
        <v>0</v>
      </c>
      <c r="T42">
        <v>1.600000023841858</v>
      </c>
      <c r="U42">
        <v>88</v>
      </c>
      <c r="V42">
        <v>11.720000267028809</v>
      </c>
      <c r="W42">
        <v>0</v>
      </c>
      <c r="X42" t="b">
        <v>0</v>
      </c>
      <c r="Y42">
        <v>12</v>
      </c>
    </row>
    <row r="43" spans="1:25" ht="12.75">
      <c r="A43">
        <v>111</v>
      </c>
      <c r="B43" s="99">
        <v>38673</v>
      </c>
      <c r="C43" t="s">
        <v>526</v>
      </c>
      <c r="D43" t="s">
        <v>527</v>
      </c>
      <c r="F43" s="99">
        <v>38674</v>
      </c>
      <c r="G43" s="99">
        <v>38897</v>
      </c>
      <c r="H43" s="99">
        <v>38625</v>
      </c>
      <c r="P43">
        <v>26.489999771118164</v>
      </c>
      <c r="Q43" t="b">
        <v>0</v>
      </c>
      <c r="T43">
        <v>2.5999999046325684</v>
      </c>
      <c r="U43">
        <v>51</v>
      </c>
      <c r="V43">
        <v>18.520000457763672</v>
      </c>
      <c r="W43">
        <v>0</v>
      </c>
      <c r="X43" t="b">
        <v>0</v>
      </c>
      <c r="Y43">
        <v>30</v>
      </c>
    </row>
    <row r="44" spans="1:25" ht="12.75">
      <c r="A44">
        <v>112</v>
      </c>
      <c r="B44" s="99">
        <v>38673</v>
      </c>
      <c r="C44" t="s">
        <v>551</v>
      </c>
      <c r="D44" t="s">
        <v>550</v>
      </c>
      <c r="F44" s="99">
        <v>38674</v>
      </c>
      <c r="G44" s="99">
        <v>38716</v>
      </c>
      <c r="H44" s="99">
        <v>38625</v>
      </c>
      <c r="P44">
        <v>55.22999954223633</v>
      </c>
      <c r="Q44" t="b">
        <v>0</v>
      </c>
      <c r="T44">
        <v>8.399999618530273</v>
      </c>
      <c r="U44">
        <v>90</v>
      </c>
      <c r="V44">
        <v>54.66999816894531</v>
      </c>
      <c r="W44">
        <v>0</v>
      </c>
      <c r="X44" t="b">
        <v>0</v>
      </c>
      <c r="Y44">
        <v>15</v>
      </c>
    </row>
    <row r="45" spans="1:25" ht="12.75">
      <c r="A45">
        <v>113</v>
      </c>
      <c r="B45" s="99">
        <v>38673</v>
      </c>
      <c r="C45" t="s">
        <v>32</v>
      </c>
      <c r="D45" t="s">
        <v>490</v>
      </c>
      <c r="F45" s="99">
        <v>38674</v>
      </c>
      <c r="G45" s="99">
        <v>38624</v>
      </c>
      <c r="H45" s="99">
        <v>38625</v>
      </c>
      <c r="P45">
        <v>34.619998931884766</v>
      </c>
      <c r="Q45" t="b">
        <v>0</v>
      </c>
      <c r="T45">
        <v>10</v>
      </c>
      <c r="U45">
        <v>103</v>
      </c>
      <c r="V45">
        <v>23.670000076293945</v>
      </c>
      <c r="W45">
        <v>0</v>
      </c>
      <c r="X45" t="b">
        <v>0</v>
      </c>
      <c r="Y45">
        <v>15</v>
      </c>
    </row>
    <row r="46" spans="1:25" ht="12.75">
      <c r="A46">
        <v>114</v>
      </c>
      <c r="B46" s="99">
        <v>38673</v>
      </c>
      <c r="C46" t="s">
        <v>46</v>
      </c>
      <c r="D46" t="s">
        <v>461</v>
      </c>
      <c r="F46" s="99">
        <v>38674</v>
      </c>
      <c r="G46" s="99">
        <v>38989</v>
      </c>
      <c r="H46" s="99">
        <v>38625</v>
      </c>
      <c r="P46">
        <v>30.940000534057617</v>
      </c>
      <c r="Q46" t="b">
        <v>0</v>
      </c>
      <c r="T46">
        <v>6.800000190734863</v>
      </c>
      <c r="U46">
        <v>113</v>
      </c>
      <c r="V46">
        <v>19.010000228881836</v>
      </c>
      <c r="W46">
        <v>0</v>
      </c>
      <c r="X46" t="b">
        <v>0</v>
      </c>
      <c r="Y46">
        <v>22</v>
      </c>
    </row>
    <row r="47" spans="1:25" ht="12.75">
      <c r="A47">
        <v>115</v>
      </c>
      <c r="B47" s="99">
        <v>38673</v>
      </c>
      <c r="C47" t="s">
        <v>372</v>
      </c>
      <c r="D47" t="s">
        <v>446</v>
      </c>
      <c r="F47" s="99">
        <v>38674</v>
      </c>
      <c r="G47" s="99">
        <v>38897</v>
      </c>
      <c r="H47" s="99">
        <v>38625</v>
      </c>
      <c r="P47">
        <v>31.700000762939453</v>
      </c>
      <c r="Q47" t="b">
        <v>0</v>
      </c>
      <c r="T47">
        <v>2.0999999046325684</v>
      </c>
      <c r="U47">
        <v>92</v>
      </c>
      <c r="V47">
        <v>23.790000915527344</v>
      </c>
      <c r="W47">
        <v>0</v>
      </c>
      <c r="X47" t="b">
        <v>0</v>
      </c>
      <c r="Y47">
        <v>13</v>
      </c>
    </row>
    <row r="48" spans="1:25" ht="12.75">
      <c r="A48">
        <v>116</v>
      </c>
      <c r="B48" s="99">
        <v>38673</v>
      </c>
      <c r="C48" t="s">
        <v>79</v>
      </c>
      <c r="D48" t="s">
        <v>466</v>
      </c>
      <c r="F48" s="99">
        <v>38674</v>
      </c>
      <c r="G48" s="99">
        <v>38716</v>
      </c>
      <c r="H48" s="99">
        <v>38625</v>
      </c>
      <c r="P48">
        <v>44.04999923706055</v>
      </c>
      <c r="Q48" t="b">
        <v>0</v>
      </c>
      <c r="T48">
        <v>10</v>
      </c>
      <c r="U48">
        <v>82</v>
      </c>
      <c r="V48">
        <v>41.560001373291016</v>
      </c>
      <c r="W48">
        <v>0</v>
      </c>
      <c r="X48" t="b">
        <v>0</v>
      </c>
      <c r="Y48">
        <v>20</v>
      </c>
    </row>
    <row r="49" spans="1:25" ht="12.75">
      <c r="A49">
        <v>117</v>
      </c>
      <c r="B49" s="99">
        <v>38673</v>
      </c>
      <c r="C49" t="s">
        <v>398</v>
      </c>
      <c r="D49" t="s">
        <v>399</v>
      </c>
      <c r="F49" s="99">
        <v>38674</v>
      </c>
      <c r="G49" s="99">
        <v>38716</v>
      </c>
      <c r="H49" s="99">
        <v>38625</v>
      </c>
      <c r="P49">
        <v>34.5</v>
      </c>
      <c r="Q49" t="b">
        <v>0</v>
      </c>
      <c r="T49">
        <v>2.0999999046325684</v>
      </c>
      <c r="U49">
        <v>93</v>
      </c>
      <c r="V49">
        <v>22.760000228881836</v>
      </c>
      <c r="W49">
        <v>0</v>
      </c>
      <c r="X49" t="b">
        <v>0</v>
      </c>
      <c r="Y49">
        <v>15</v>
      </c>
    </row>
    <row r="50" spans="1:25" ht="12.75">
      <c r="A50">
        <v>118</v>
      </c>
      <c r="B50" s="99">
        <v>38673</v>
      </c>
      <c r="C50" t="s">
        <v>564</v>
      </c>
      <c r="D50" t="s">
        <v>563</v>
      </c>
      <c r="F50" s="99">
        <v>38674</v>
      </c>
      <c r="G50" s="99">
        <v>38716</v>
      </c>
      <c r="H50" s="99">
        <v>38625</v>
      </c>
      <c r="P50">
        <v>40.91999816894531</v>
      </c>
      <c r="Q50" t="b">
        <v>0</v>
      </c>
      <c r="T50">
        <v>5.800000190734863</v>
      </c>
      <c r="U50">
        <v>97</v>
      </c>
      <c r="V50">
        <v>30.8700008392334</v>
      </c>
      <c r="W50">
        <v>0</v>
      </c>
      <c r="X50" t="b">
        <v>0</v>
      </c>
      <c r="Y50">
        <v>16</v>
      </c>
    </row>
    <row r="51" spans="1:25" ht="12.75">
      <c r="A51">
        <v>119</v>
      </c>
      <c r="B51" s="99">
        <v>38673</v>
      </c>
      <c r="C51" t="s">
        <v>125</v>
      </c>
      <c r="D51" t="s">
        <v>468</v>
      </c>
      <c r="F51" s="99">
        <v>38674</v>
      </c>
      <c r="G51" s="99">
        <v>38382</v>
      </c>
      <c r="H51" s="99">
        <v>38656</v>
      </c>
      <c r="P51">
        <v>41.22999954223633</v>
      </c>
      <c r="Q51" t="b">
        <v>0</v>
      </c>
      <c r="T51">
        <v>5.800000190734863</v>
      </c>
      <c r="U51">
        <v>85</v>
      </c>
      <c r="V51">
        <v>42.66999816894531</v>
      </c>
      <c r="W51">
        <v>0</v>
      </c>
      <c r="X51" t="b">
        <v>0</v>
      </c>
      <c r="Y51">
        <v>17</v>
      </c>
    </row>
    <row r="52" spans="1:25" ht="12.75">
      <c r="A52">
        <v>120</v>
      </c>
      <c r="B52" s="99">
        <v>38673</v>
      </c>
      <c r="C52" t="s">
        <v>48</v>
      </c>
      <c r="D52" t="s">
        <v>500</v>
      </c>
      <c r="F52" s="99">
        <v>38674</v>
      </c>
      <c r="G52" s="99">
        <v>38897</v>
      </c>
      <c r="H52" s="99">
        <v>38625</v>
      </c>
      <c r="P52">
        <v>54.029998779296875</v>
      </c>
      <c r="Q52" t="b">
        <v>0</v>
      </c>
      <c r="T52">
        <v>2.5999999046325684</v>
      </c>
      <c r="U52">
        <v>117</v>
      </c>
      <c r="V52">
        <v>40.310001373291016</v>
      </c>
      <c r="W52">
        <v>0</v>
      </c>
      <c r="X52" t="b">
        <v>0</v>
      </c>
      <c r="Y52">
        <v>13</v>
      </c>
    </row>
    <row r="53" spans="1:25" ht="12.75">
      <c r="A53">
        <v>121</v>
      </c>
      <c r="B53" s="99">
        <v>38673</v>
      </c>
      <c r="C53" t="s">
        <v>59</v>
      </c>
      <c r="D53" t="s">
        <v>467</v>
      </c>
      <c r="F53" s="99">
        <v>38674</v>
      </c>
      <c r="G53" s="99">
        <v>38716</v>
      </c>
      <c r="H53" s="99">
        <v>38625</v>
      </c>
      <c r="P53">
        <v>66.27999877929688</v>
      </c>
      <c r="Q53" t="b">
        <v>0</v>
      </c>
      <c r="T53">
        <v>2.0999999046325684</v>
      </c>
      <c r="U53">
        <v>123</v>
      </c>
      <c r="V53">
        <v>28.1299991607666</v>
      </c>
      <c r="W53">
        <v>0</v>
      </c>
      <c r="X53" t="b">
        <v>0</v>
      </c>
      <c r="Y53">
        <v>10</v>
      </c>
    </row>
    <row r="54" spans="1:25" ht="12.75">
      <c r="A54">
        <v>122</v>
      </c>
      <c r="B54" s="99">
        <v>38673</v>
      </c>
      <c r="C54" t="s">
        <v>554</v>
      </c>
      <c r="D54" t="s">
        <v>553</v>
      </c>
      <c r="F54" s="99">
        <v>38674</v>
      </c>
      <c r="G54" s="99">
        <v>38716</v>
      </c>
      <c r="H54" s="99">
        <v>38625</v>
      </c>
      <c r="P54">
        <v>41.88600158691406</v>
      </c>
      <c r="Q54" t="b">
        <v>0</v>
      </c>
      <c r="T54">
        <v>10</v>
      </c>
      <c r="U54">
        <v>104</v>
      </c>
      <c r="V54">
        <v>45.2599983215332</v>
      </c>
      <c r="W54">
        <v>0</v>
      </c>
      <c r="X54" t="b">
        <v>0</v>
      </c>
      <c r="Y54">
        <v>19.799999237060547</v>
      </c>
    </row>
    <row r="55" spans="1:25" ht="12.75">
      <c r="A55">
        <v>123</v>
      </c>
      <c r="B55" s="99">
        <v>38673</v>
      </c>
      <c r="C55" t="s">
        <v>443</v>
      </c>
      <c r="D55" t="s">
        <v>444</v>
      </c>
      <c r="F55" s="99">
        <v>38674</v>
      </c>
      <c r="G55" s="99">
        <v>38716</v>
      </c>
      <c r="H55" s="99">
        <v>38625</v>
      </c>
      <c r="P55">
        <v>60.880001068115234</v>
      </c>
      <c r="Q55" t="b">
        <v>0</v>
      </c>
      <c r="T55">
        <v>6.800000190734863</v>
      </c>
      <c r="U55">
        <v>123</v>
      </c>
      <c r="V55">
        <v>40.02000045776367</v>
      </c>
      <c r="W55">
        <v>0</v>
      </c>
      <c r="X55" t="b">
        <v>0</v>
      </c>
      <c r="Y55">
        <v>18</v>
      </c>
    </row>
    <row r="56" spans="1:25" ht="12.75">
      <c r="A56">
        <v>124</v>
      </c>
      <c r="B56" s="99">
        <v>38673</v>
      </c>
      <c r="C56" t="s">
        <v>114</v>
      </c>
      <c r="D56" t="s">
        <v>458</v>
      </c>
      <c r="F56" s="99">
        <v>38674</v>
      </c>
      <c r="G56" s="99">
        <v>38959</v>
      </c>
      <c r="H56" s="99">
        <v>38595</v>
      </c>
      <c r="P56">
        <v>46.93000030517578</v>
      </c>
      <c r="Q56" t="b">
        <v>0</v>
      </c>
      <c r="T56">
        <v>6.300000190734863</v>
      </c>
      <c r="U56">
        <v>100</v>
      </c>
      <c r="V56">
        <v>42.099998474121094</v>
      </c>
      <c r="W56">
        <v>0</v>
      </c>
      <c r="X56" t="b">
        <v>0</v>
      </c>
      <c r="Y56">
        <v>16</v>
      </c>
    </row>
    <row r="57" spans="1:25" ht="12.75">
      <c r="A57">
        <v>125</v>
      </c>
      <c r="B57" s="99">
        <v>38673</v>
      </c>
      <c r="C57" t="s">
        <v>42</v>
      </c>
      <c r="D57" t="s">
        <v>454</v>
      </c>
      <c r="F57" s="99">
        <v>38674</v>
      </c>
      <c r="G57" s="99">
        <v>38716</v>
      </c>
      <c r="H57" s="99">
        <v>38625</v>
      </c>
      <c r="P57">
        <v>23.479999542236328</v>
      </c>
      <c r="Q57" t="b">
        <v>0</v>
      </c>
      <c r="T57">
        <v>1.600000023841858</v>
      </c>
      <c r="U57">
        <v>52</v>
      </c>
      <c r="V57">
        <v>12.039999961853027</v>
      </c>
      <c r="W57">
        <v>0</v>
      </c>
      <c r="X57" t="b">
        <v>0</v>
      </c>
      <c r="Y57">
        <v>0</v>
      </c>
    </row>
    <row r="58" spans="1:25" ht="12.75">
      <c r="A58">
        <v>126</v>
      </c>
      <c r="B58" s="99">
        <v>38673</v>
      </c>
      <c r="C58" t="s">
        <v>43</v>
      </c>
      <c r="D58" t="s">
        <v>498</v>
      </c>
      <c r="F58" s="99">
        <v>38674</v>
      </c>
      <c r="G58" s="99">
        <v>38716</v>
      </c>
      <c r="H58" s="99">
        <v>38625</v>
      </c>
      <c r="P58">
        <v>17.239999771118164</v>
      </c>
      <c r="Q58" t="b">
        <v>0</v>
      </c>
      <c r="T58">
        <v>1.100000023841858</v>
      </c>
      <c r="U58">
        <v>70</v>
      </c>
      <c r="V58">
        <v>9.390000343322754</v>
      </c>
      <c r="W58">
        <v>0</v>
      </c>
      <c r="X58" t="b">
        <v>0</v>
      </c>
      <c r="Y58">
        <v>10</v>
      </c>
    </row>
    <row r="59" spans="1:25" ht="12.75">
      <c r="A59">
        <v>127</v>
      </c>
      <c r="B59" s="99">
        <v>38673</v>
      </c>
      <c r="C59" t="s">
        <v>84</v>
      </c>
      <c r="D59" t="s">
        <v>499</v>
      </c>
      <c r="F59" s="99">
        <v>38674</v>
      </c>
      <c r="G59" s="99">
        <v>38716</v>
      </c>
      <c r="H59" s="99">
        <v>38625</v>
      </c>
      <c r="P59">
        <v>80.8499984741211</v>
      </c>
      <c r="Q59" t="b">
        <v>0</v>
      </c>
      <c r="T59">
        <v>2.5999999046325684</v>
      </c>
      <c r="U59">
        <v>82</v>
      </c>
      <c r="V59">
        <v>62.22999954223633</v>
      </c>
      <c r="W59">
        <v>0</v>
      </c>
      <c r="X59" t="b">
        <v>0</v>
      </c>
      <c r="Y59">
        <v>12</v>
      </c>
    </row>
    <row r="60" spans="1:25" ht="12.75">
      <c r="A60">
        <v>128</v>
      </c>
      <c r="B60" s="99">
        <v>38673</v>
      </c>
      <c r="C60" t="s">
        <v>78</v>
      </c>
      <c r="D60" t="s">
        <v>575</v>
      </c>
      <c r="F60" s="99">
        <v>38674</v>
      </c>
      <c r="G60" s="99">
        <v>38716</v>
      </c>
      <c r="H60" s="99">
        <v>38625</v>
      </c>
      <c r="P60">
        <v>30.469999313354492</v>
      </c>
      <c r="Q60" t="b">
        <v>0</v>
      </c>
      <c r="T60">
        <v>6.300000190734863</v>
      </c>
      <c r="U60">
        <v>117</v>
      </c>
      <c r="V60">
        <v>22.209999084472656</v>
      </c>
      <c r="W60">
        <v>0</v>
      </c>
      <c r="X60" t="b">
        <v>0</v>
      </c>
      <c r="Y60">
        <v>18.5</v>
      </c>
    </row>
    <row r="61" spans="1:25" ht="12.75">
      <c r="A61">
        <v>129</v>
      </c>
      <c r="B61" s="99">
        <v>38673</v>
      </c>
      <c r="C61" t="s">
        <v>88</v>
      </c>
      <c r="D61" t="s">
        <v>524</v>
      </c>
      <c r="F61" s="99">
        <v>38674</v>
      </c>
      <c r="G61" s="99">
        <v>38471</v>
      </c>
      <c r="H61" s="99">
        <v>38564</v>
      </c>
      <c r="P61">
        <v>34.75</v>
      </c>
      <c r="Q61" t="b">
        <v>0</v>
      </c>
      <c r="T61">
        <v>6.800000190734863</v>
      </c>
      <c r="U61">
        <v>107</v>
      </c>
      <c r="V61">
        <v>35.189998626708984</v>
      </c>
      <c r="W61">
        <v>0</v>
      </c>
      <c r="X61" t="b">
        <v>0</v>
      </c>
      <c r="Y61">
        <v>18</v>
      </c>
    </row>
    <row r="62" spans="1:25" ht="12.75">
      <c r="A62">
        <v>130</v>
      </c>
      <c r="B62" s="99">
        <v>38673</v>
      </c>
      <c r="C62" t="s">
        <v>54</v>
      </c>
      <c r="D62" t="s">
        <v>497</v>
      </c>
      <c r="F62" s="99">
        <v>38674</v>
      </c>
      <c r="G62" s="99">
        <v>38502</v>
      </c>
      <c r="H62" s="99">
        <v>38595</v>
      </c>
      <c r="P62">
        <v>42.58150100708008</v>
      </c>
      <c r="Q62" t="b">
        <v>0</v>
      </c>
      <c r="T62">
        <v>3.200000047683716</v>
      </c>
      <c r="U62">
        <v>86</v>
      </c>
      <c r="V62">
        <v>19.260000228881836</v>
      </c>
      <c r="W62">
        <v>0</v>
      </c>
      <c r="X62" t="b">
        <v>0</v>
      </c>
      <c r="Y62">
        <v>16.299999237060547</v>
      </c>
    </row>
    <row r="63" spans="1:25" ht="12.75">
      <c r="A63">
        <v>131</v>
      </c>
      <c r="B63" s="99">
        <v>38673</v>
      </c>
      <c r="C63" t="s">
        <v>376</v>
      </c>
      <c r="D63" t="s">
        <v>436</v>
      </c>
      <c r="F63" s="99">
        <v>38674</v>
      </c>
      <c r="G63" s="99">
        <v>38716</v>
      </c>
      <c r="H63" s="99">
        <v>38625</v>
      </c>
      <c r="P63">
        <v>28.170000076293945</v>
      </c>
      <c r="Q63" t="b">
        <v>0</v>
      </c>
      <c r="T63">
        <v>2.5999999046325684</v>
      </c>
      <c r="U63">
        <v>146</v>
      </c>
      <c r="V63">
        <v>6.070000171661377</v>
      </c>
      <c r="W63">
        <v>0</v>
      </c>
      <c r="X63" t="b">
        <v>0</v>
      </c>
      <c r="Y63">
        <v>13</v>
      </c>
    </row>
    <row r="64" spans="1:25" ht="12.75">
      <c r="A64">
        <v>132</v>
      </c>
      <c r="B64" s="99">
        <v>38673</v>
      </c>
      <c r="C64" t="s">
        <v>33</v>
      </c>
      <c r="D64" t="s">
        <v>448</v>
      </c>
      <c r="F64" s="99">
        <v>38674</v>
      </c>
      <c r="G64" s="99">
        <v>38382</v>
      </c>
      <c r="H64" s="99">
        <v>38656</v>
      </c>
      <c r="P64">
        <v>29.690000534057617</v>
      </c>
      <c r="Q64" t="b">
        <v>0</v>
      </c>
      <c r="T64">
        <v>2.5999999046325684</v>
      </c>
      <c r="U64">
        <v>73</v>
      </c>
      <c r="V64">
        <v>25.399999618530273</v>
      </c>
      <c r="W64">
        <v>0</v>
      </c>
      <c r="X64" t="b">
        <v>0</v>
      </c>
      <c r="Y64">
        <v>18</v>
      </c>
    </row>
    <row r="65" spans="1:25" ht="12.75">
      <c r="A65">
        <v>133</v>
      </c>
      <c r="B65" s="99">
        <v>38673</v>
      </c>
      <c r="C65" t="s">
        <v>512</v>
      </c>
      <c r="D65" t="s">
        <v>513</v>
      </c>
      <c r="F65" s="99">
        <v>38674</v>
      </c>
      <c r="G65" s="99">
        <v>38716</v>
      </c>
      <c r="H65" s="99">
        <v>38625</v>
      </c>
      <c r="P65">
        <v>41.459999084472656</v>
      </c>
      <c r="Q65" t="b">
        <v>0</v>
      </c>
      <c r="T65">
        <v>2.5999999046325684</v>
      </c>
      <c r="U65">
        <v>86</v>
      </c>
      <c r="V65">
        <v>48</v>
      </c>
      <c r="W65">
        <v>0</v>
      </c>
      <c r="X65" t="b">
        <v>0</v>
      </c>
      <c r="Y65">
        <v>15</v>
      </c>
    </row>
    <row r="66" spans="1:25" ht="12.75">
      <c r="A66">
        <v>134</v>
      </c>
      <c r="B66" s="99">
        <v>38673</v>
      </c>
      <c r="C66" t="s">
        <v>411</v>
      </c>
      <c r="D66" t="s">
        <v>412</v>
      </c>
      <c r="F66" s="99">
        <v>38674</v>
      </c>
      <c r="G66" s="99">
        <v>38716</v>
      </c>
      <c r="H66" s="99">
        <v>38625</v>
      </c>
      <c r="P66">
        <v>44.34000015258789</v>
      </c>
      <c r="Q66" t="b">
        <v>0</v>
      </c>
      <c r="T66">
        <v>8.399999618530273</v>
      </c>
      <c r="U66">
        <v>38</v>
      </c>
      <c r="V66">
        <v>17.860000610351562</v>
      </c>
      <c r="W66">
        <v>0</v>
      </c>
      <c r="X66" t="b">
        <v>0</v>
      </c>
      <c r="Y66">
        <v>27.5</v>
      </c>
    </row>
    <row r="67" spans="1:25" ht="12.75">
      <c r="A67">
        <v>135</v>
      </c>
      <c r="B67" s="99">
        <v>38673</v>
      </c>
      <c r="C67" t="s">
        <v>34</v>
      </c>
      <c r="D67" t="s">
        <v>481</v>
      </c>
      <c r="F67" s="99">
        <v>38674</v>
      </c>
      <c r="G67" s="99">
        <v>38716</v>
      </c>
      <c r="H67" s="99">
        <v>38625</v>
      </c>
      <c r="P67">
        <v>13.930000305175781</v>
      </c>
      <c r="Q67" t="b">
        <v>0</v>
      </c>
      <c r="T67">
        <v>2.0999999046325684</v>
      </c>
      <c r="U67">
        <v>68</v>
      </c>
      <c r="V67">
        <v>5.239999771118164</v>
      </c>
      <c r="W67">
        <v>0</v>
      </c>
      <c r="X67" t="b">
        <v>0</v>
      </c>
      <c r="Y67">
        <v>18</v>
      </c>
    </row>
    <row r="68" spans="1:25" ht="12.75">
      <c r="A68">
        <v>136</v>
      </c>
      <c r="B68" s="99">
        <v>38673</v>
      </c>
      <c r="C68" t="s">
        <v>116</v>
      </c>
      <c r="D68" t="s">
        <v>482</v>
      </c>
      <c r="F68" s="99">
        <v>38674</v>
      </c>
      <c r="G68" s="99">
        <v>38716</v>
      </c>
      <c r="H68" s="99">
        <v>38625</v>
      </c>
      <c r="P68">
        <v>71.8499984741211</v>
      </c>
      <c r="Q68" t="b">
        <v>0</v>
      </c>
      <c r="T68">
        <v>8.899999618530273</v>
      </c>
      <c r="U68">
        <v>160</v>
      </c>
      <c r="V68">
        <v>37.52000045776367</v>
      </c>
      <c r="W68">
        <v>0</v>
      </c>
      <c r="X68" t="b">
        <v>0</v>
      </c>
      <c r="Y68">
        <v>16.5</v>
      </c>
    </row>
    <row r="69" spans="1:25" ht="12.75">
      <c r="A69">
        <v>137</v>
      </c>
      <c r="B69" s="99">
        <v>38673</v>
      </c>
      <c r="C69" t="s">
        <v>120</v>
      </c>
      <c r="D69" t="s">
        <v>483</v>
      </c>
      <c r="F69" s="99">
        <v>38674</v>
      </c>
      <c r="G69" s="99">
        <v>38716</v>
      </c>
      <c r="H69" s="99">
        <v>38625</v>
      </c>
      <c r="P69">
        <v>78.61000061035156</v>
      </c>
      <c r="Q69" t="b">
        <v>0</v>
      </c>
      <c r="T69">
        <v>3.200000047683716</v>
      </c>
      <c r="U69">
        <v>121</v>
      </c>
      <c r="V69">
        <v>44.630001068115234</v>
      </c>
      <c r="W69">
        <v>0</v>
      </c>
      <c r="X69" t="b">
        <v>0</v>
      </c>
      <c r="Y69">
        <v>17.700000762939453</v>
      </c>
    </row>
    <row r="70" spans="1:25" ht="12.75">
      <c r="A70">
        <v>138</v>
      </c>
      <c r="B70" s="99">
        <v>38673</v>
      </c>
      <c r="C70" t="s">
        <v>558</v>
      </c>
      <c r="D70" t="s">
        <v>559</v>
      </c>
      <c r="F70" s="99">
        <v>38674</v>
      </c>
      <c r="G70" s="99">
        <v>38716</v>
      </c>
      <c r="H70" s="99">
        <v>38625</v>
      </c>
      <c r="P70">
        <v>57.38999938964844</v>
      </c>
      <c r="Q70" t="b">
        <v>0</v>
      </c>
      <c r="T70">
        <v>2.0999999046325684</v>
      </c>
      <c r="U70">
        <v>67</v>
      </c>
      <c r="V70">
        <v>44.400001525878906</v>
      </c>
      <c r="W70">
        <v>0</v>
      </c>
      <c r="X70" t="b">
        <v>0</v>
      </c>
      <c r="Y70">
        <v>8.100000381469727</v>
      </c>
    </row>
    <row r="71" spans="1:25" ht="12.75">
      <c r="A71">
        <v>139</v>
      </c>
      <c r="B71" s="99">
        <v>38673</v>
      </c>
      <c r="C71" t="s">
        <v>417</v>
      </c>
      <c r="D71" t="s">
        <v>418</v>
      </c>
      <c r="F71" s="99">
        <v>38674</v>
      </c>
      <c r="G71" s="99">
        <v>38624</v>
      </c>
      <c r="H71" s="99">
        <v>38625</v>
      </c>
      <c r="P71">
        <v>47.61000061035156</v>
      </c>
      <c r="Q71" t="b">
        <v>0</v>
      </c>
      <c r="T71">
        <v>3.200000047683716</v>
      </c>
      <c r="U71">
        <v>111</v>
      </c>
      <c r="V71">
        <v>32.88999938964844</v>
      </c>
      <c r="W71">
        <v>0</v>
      </c>
      <c r="X71" t="b">
        <v>0</v>
      </c>
      <c r="Y71">
        <v>14</v>
      </c>
    </row>
    <row r="72" spans="1:25" ht="12.75">
      <c r="A72">
        <v>140</v>
      </c>
      <c r="B72" s="99">
        <v>38673</v>
      </c>
      <c r="C72" t="s">
        <v>634</v>
      </c>
      <c r="D72" t="s">
        <v>635</v>
      </c>
      <c r="F72" s="99">
        <v>38674</v>
      </c>
      <c r="G72" s="99">
        <v>38716</v>
      </c>
      <c r="H72" s="99">
        <v>38625</v>
      </c>
      <c r="P72">
        <v>40.4900016784668</v>
      </c>
      <c r="Q72" t="b">
        <v>0</v>
      </c>
      <c r="T72">
        <v>1.100000023841858</v>
      </c>
      <c r="U72">
        <v>68</v>
      </c>
      <c r="V72">
        <v>30.200000762939453</v>
      </c>
      <c r="W72">
        <v>0</v>
      </c>
      <c r="X72" t="b">
        <v>0</v>
      </c>
      <c r="Y72">
        <v>10.5</v>
      </c>
    </row>
    <row r="73" spans="1:25" ht="12.75">
      <c r="A73">
        <v>141</v>
      </c>
      <c r="B73" s="99">
        <v>38673</v>
      </c>
      <c r="C73" t="s">
        <v>65</v>
      </c>
      <c r="D73" t="s">
        <v>473</v>
      </c>
      <c r="F73" s="99">
        <v>38674</v>
      </c>
      <c r="G73" s="99">
        <v>38959</v>
      </c>
      <c r="H73" s="99">
        <v>38595</v>
      </c>
      <c r="P73">
        <v>71.7699966430664</v>
      </c>
      <c r="Q73" t="b">
        <v>0</v>
      </c>
      <c r="T73">
        <v>6.800000190734863</v>
      </c>
      <c r="U73">
        <v>76</v>
      </c>
      <c r="V73">
        <v>71.22000122070312</v>
      </c>
      <c r="W73">
        <v>0</v>
      </c>
      <c r="X73" t="b">
        <v>0</v>
      </c>
      <c r="Y73">
        <v>22</v>
      </c>
    </row>
    <row r="74" spans="1:25" ht="12.75">
      <c r="A74">
        <v>142</v>
      </c>
      <c r="B74" s="99">
        <v>38673</v>
      </c>
      <c r="C74" t="s">
        <v>127</v>
      </c>
      <c r="D74" t="s">
        <v>488</v>
      </c>
      <c r="F74" s="99">
        <v>38674</v>
      </c>
      <c r="G74" s="99">
        <v>38716</v>
      </c>
      <c r="H74" s="99">
        <v>38625</v>
      </c>
      <c r="P74">
        <v>37.31999969482422</v>
      </c>
      <c r="Q74" t="b">
        <v>0</v>
      </c>
      <c r="T74">
        <v>6.800000190734863</v>
      </c>
      <c r="U74">
        <v>106</v>
      </c>
      <c r="V74">
        <v>29.780000686645508</v>
      </c>
      <c r="W74">
        <v>0</v>
      </c>
      <c r="X74" t="b">
        <v>0</v>
      </c>
      <c r="Y74">
        <v>19</v>
      </c>
    </row>
    <row r="75" spans="1:25" ht="12.75">
      <c r="A75">
        <v>143</v>
      </c>
      <c r="B75" s="99">
        <v>38673</v>
      </c>
      <c r="C75" t="s">
        <v>97</v>
      </c>
      <c r="D75" t="s">
        <v>319</v>
      </c>
      <c r="F75" s="99">
        <v>38674</v>
      </c>
      <c r="G75" s="99">
        <v>38897</v>
      </c>
      <c r="H75" s="99">
        <v>38625</v>
      </c>
      <c r="P75">
        <v>31.350000381469727</v>
      </c>
      <c r="Q75" t="b">
        <v>0</v>
      </c>
      <c r="T75">
        <v>10</v>
      </c>
      <c r="U75">
        <v>76</v>
      </c>
      <c r="V75">
        <v>42.7599983215332</v>
      </c>
      <c r="W75">
        <v>0</v>
      </c>
      <c r="X75" t="b">
        <v>0</v>
      </c>
      <c r="Y75">
        <v>20</v>
      </c>
    </row>
    <row r="76" spans="1:25" ht="12.75">
      <c r="A76">
        <v>144</v>
      </c>
      <c r="B76" s="99">
        <v>38673</v>
      </c>
      <c r="C76" t="s">
        <v>506</v>
      </c>
      <c r="D76" t="s">
        <v>507</v>
      </c>
      <c r="F76" s="99">
        <v>38674</v>
      </c>
      <c r="G76" s="99">
        <v>38716</v>
      </c>
      <c r="H76" s="99">
        <v>38625</v>
      </c>
      <c r="P76">
        <v>42.08000183105469</v>
      </c>
      <c r="Q76" t="b">
        <v>0</v>
      </c>
      <c r="T76">
        <v>3.200000047683716</v>
      </c>
      <c r="U76">
        <v>89</v>
      </c>
      <c r="V76">
        <v>40.060001373291016</v>
      </c>
      <c r="W76">
        <v>0</v>
      </c>
      <c r="X76" t="b">
        <v>0</v>
      </c>
      <c r="Y76">
        <v>13</v>
      </c>
    </row>
    <row r="77" spans="1:25" ht="12.75">
      <c r="A77">
        <v>145</v>
      </c>
      <c r="B77" s="99">
        <v>38673</v>
      </c>
      <c r="C77" t="s">
        <v>128</v>
      </c>
      <c r="D77" t="s">
        <v>463</v>
      </c>
      <c r="F77" s="99">
        <v>38674</v>
      </c>
      <c r="G77" s="99">
        <v>38716</v>
      </c>
      <c r="H77" s="99">
        <v>38625</v>
      </c>
      <c r="P77">
        <v>46.02000045776367</v>
      </c>
      <c r="Q77" t="b">
        <v>0</v>
      </c>
      <c r="T77">
        <v>6.800000190734863</v>
      </c>
      <c r="U77">
        <v>77</v>
      </c>
      <c r="V77">
        <v>57.04999923706055</v>
      </c>
      <c r="W77">
        <v>0</v>
      </c>
      <c r="X77" t="b">
        <v>0</v>
      </c>
      <c r="Y77">
        <v>15.100000381469727</v>
      </c>
    </row>
    <row r="78" spans="1:25" ht="12.75">
      <c r="A78">
        <v>146</v>
      </c>
      <c r="B78" s="99">
        <v>38673</v>
      </c>
      <c r="C78" t="s">
        <v>535</v>
      </c>
      <c r="D78" t="s">
        <v>536</v>
      </c>
      <c r="F78" s="99">
        <v>38674</v>
      </c>
      <c r="G78" s="99">
        <v>38441</v>
      </c>
      <c r="H78" s="99">
        <v>38625</v>
      </c>
      <c r="P78">
        <v>38.43000030517578</v>
      </c>
      <c r="Q78" t="b">
        <v>0</v>
      </c>
      <c r="T78">
        <v>2.5999999046325684</v>
      </c>
      <c r="U78">
        <v>52</v>
      </c>
      <c r="V78">
        <v>60.06999969482422</v>
      </c>
      <c r="W78">
        <v>0</v>
      </c>
      <c r="X78" t="b">
        <v>0</v>
      </c>
      <c r="Y78">
        <v>12</v>
      </c>
    </row>
    <row r="79" spans="1:25" ht="12.75">
      <c r="A79">
        <v>147</v>
      </c>
      <c r="B79" s="99">
        <v>38673</v>
      </c>
      <c r="C79" t="s">
        <v>652</v>
      </c>
      <c r="D79" t="s">
        <v>653</v>
      </c>
      <c r="F79" s="99">
        <v>38674</v>
      </c>
      <c r="G79" s="99">
        <v>38716</v>
      </c>
      <c r="H79" s="99">
        <v>38625</v>
      </c>
      <c r="P79">
        <v>18.739999771118164</v>
      </c>
      <c r="Q79" t="b">
        <v>0</v>
      </c>
      <c r="T79">
        <v>1.100000023841858</v>
      </c>
      <c r="U79">
        <v>82</v>
      </c>
      <c r="V79">
        <v>5.090000152587891</v>
      </c>
      <c r="W79">
        <v>0</v>
      </c>
      <c r="X79" t="b">
        <v>0</v>
      </c>
      <c r="Y79">
        <v>15.199999809265137</v>
      </c>
    </row>
    <row r="80" spans="1:25" ht="12.75">
      <c r="A80">
        <v>148</v>
      </c>
      <c r="B80" s="99">
        <v>38673</v>
      </c>
      <c r="C80" t="s">
        <v>36</v>
      </c>
      <c r="D80" t="s">
        <v>455</v>
      </c>
      <c r="F80" s="99">
        <v>38674</v>
      </c>
      <c r="G80" s="99">
        <v>38716</v>
      </c>
      <c r="H80" s="99">
        <v>38625</v>
      </c>
      <c r="P80">
        <v>17.979999542236328</v>
      </c>
      <c r="Q80" t="b">
        <v>0</v>
      </c>
      <c r="T80">
        <v>1.600000023841858</v>
      </c>
      <c r="U80">
        <v>102</v>
      </c>
      <c r="V80">
        <v>14.380000114440918</v>
      </c>
      <c r="W80">
        <v>0</v>
      </c>
      <c r="X80" t="b">
        <v>0</v>
      </c>
      <c r="Y80">
        <v>15</v>
      </c>
    </row>
    <row r="81" spans="1:25" ht="12.75">
      <c r="A81">
        <v>149</v>
      </c>
      <c r="B81" s="99">
        <v>38673</v>
      </c>
      <c r="C81" t="s">
        <v>37</v>
      </c>
      <c r="D81" t="s">
        <v>452</v>
      </c>
      <c r="F81" s="99">
        <v>38674</v>
      </c>
      <c r="G81" s="99">
        <v>38716</v>
      </c>
      <c r="H81" s="99">
        <v>38625</v>
      </c>
      <c r="P81">
        <v>53.470001220703125</v>
      </c>
      <c r="Q81" t="b">
        <v>0</v>
      </c>
      <c r="T81">
        <v>3.200000047683716</v>
      </c>
      <c r="U81">
        <v>71</v>
      </c>
      <c r="V81">
        <v>54.45000076293945</v>
      </c>
      <c r="W81">
        <v>0</v>
      </c>
      <c r="X81" t="b">
        <v>0</v>
      </c>
      <c r="Y81">
        <v>13.300000190734863</v>
      </c>
    </row>
    <row r="82" spans="1:25" ht="12.75">
      <c r="A82">
        <v>150</v>
      </c>
      <c r="B82" s="99">
        <v>38673</v>
      </c>
      <c r="C82" t="s">
        <v>104</v>
      </c>
      <c r="D82" t="s">
        <v>485</v>
      </c>
      <c r="F82" s="99">
        <v>38674</v>
      </c>
      <c r="G82" s="99">
        <v>38624</v>
      </c>
      <c r="H82" s="99">
        <v>38625</v>
      </c>
      <c r="P82">
        <v>23.229999542236328</v>
      </c>
      <c r="Q82" t="b">
        <v>0</v>
      </c>
      <c r="T82">
        <v>2.5999999046325684</v>
      </c>
      <c r="U82">
        <v>71</v>
      </c>
      <c r="V82">
        <v>29.639999389648438</v>
      </c>
      <c r="W82">
        <v>0</v>
      </c>
      <c r="X82" t="b">
        <v>0</v>
      </c>
      <c r="Y82">
        <v>14.5</v>
      </c>
    </row>
    <row r="83" spans="1:25" ht="12.75">
      <c r="A83">
        <v>151</v>
      </c>
      <c r="B83" s="99">
        <v>38673</v>
      </c>
      <c r="C83" t="s">
        <v>640</v>
      </c>
      <c r="D83" t="s">
        <v>645</v>
      </c>
      <c r="F83" s="99">
        <v>38674</v>
      </c>
      <c r="G83" s="99">
        <v>38382</v>
      </c>
      <c r="H83" s="99">
        <v>38656</v>
      </c>
      <c r="P83">
        <v>29.860000610351562</v>
      </c>
      <c r="Q83" t="b">
        <v>0</v>
      </c>
      <c r="T83">
        <v>9.5</v>
      </c>
      <c r="U83">
        <v>173</v>
      </c>
      <c r="V83">
        <v>14.699999809265137</v>
      </c>
      <c r="W83">
        <v>0</v>
      </c>
      <c r="X83" t="b">
        <v>0</v>
      </c>
      <c r="Y83">
        <v>20</v>
      </c>
    </row>
    <row r="84" spans="1:25" ht="12.75">
      <c r="A84">
        <v>152</v>
      </c>
      <c r="B84" s="99">
        <v>38673</v>
      </c>
      <c r="C84" t="s">
        <v>38</v>
      </c>
      <c r="D84" t="s">
        <v>460</v>
      </c>
      <c r="F84" s="99">
        <v>38674</v>
      </c>
      <c r="G84" s="99">
        <v>38382</v>
      </c>
      <c r="H84" s="99">
        <v>38656</v>
      </c>
      <c r="P84">
        <v>42.34000015258789</v>
      </c>
      <c r="Q84" t="b">
        <v>0</v>
      </c>
      <c r="T84">
        <v>6.300000190734863</v>
      </c>
      <c r="U84">
        <v>55</v>
      </c>
      <c r="V84">
        <v>52.939998626708984</v>
      </c>
      <c r="W84">
        <v>0</v>
      </c>
      <c r="X84" t="b">
        <v>0</v>
      </c>
      <c r="Y84">
        <v>13.5</v>
      </c>
    </row>
    <row r="85" spans="1:25" ht="12.75">
      <c r="A85">
        <v>153</v>
      </c>
      <c r="B85" s="99">
        <v>38673</v>
      </c>
      <c r="C85" t="s">
        <v>100</v>
      </c>
      <c r="D85" t="s">
        <v>491</v>
      </c>
      <c r="F85" s="99">
        <v>38674</v>
      </c>
      <c r="G85" s="99">
        <v>38471</v>
      </c>
      <c r="H85" s="99">
        <v>38656</v>
      </c>
      <c r="P85">
        <v>25.899999618530273</v>
      </c>
      <c r="Q85" t="b">
        <v>0</v>
      </c>
      <c r="T85">
        <v>2.5999999046325684</v>
      </c>
      <c r="U85">
        <v>78</v>
      </c>
      <c r="V85">
        <v>16.56999969482422</v>
      </c>
      <c r="W85">
        <v>0</v>
      </c>
      <c r="X85" t="b">
        <v>0</v>
      </c>
      <c r="Y85">
        <v>12</v>
      </c>
    </row>
    <row r="86" spans="1:25" ht="12.75">
      <c r="A86">
        <v>154</v>
      </c>
      <c r="B86" s="99">
        <v>38673</v>
      </c>
      <c r="C86" t="s">
        <v>39</v>
      </c>
      <c r="D86" t="s">
        <v>493</v>
      </c>
      <c r="F86" s="99">
        <v>38674</v>
      </c>
      <c r="G86" s="99">
        <v>38716</v>
      </c>
      <c r="H86" s="99">
        <v>38625</v>
      </c>
      <c r="P86">
        <v>25.190500259399414</v>
      </c>
      <c r="Q86" t="b">
        <v>0</v>
      </c>
      <c r="T86">
        <v>2.0999999046325684</v>
      </c>
      <c r="U86">
        <v>66</v>
      </c>
      <c r="V86">
        <v>16.1200008392334</v>
      </c>
      <c r="W86">
        <v>0</v>
      </c>
      <c r="X86" t="b">
        <v>0</v>
      </c>
      <c r="Y86">
        <v>15.5</v>
      </c>
    </row>
    <row r="87" spans="1:25" ht="12.75">
      <c r="A87">
        <v>155</v>
      </c>
      <c r="B87" s="99">
        <v>38673</v>
      </c>
      <c r="C87" t="s">
        <v>596</v>
      </c>
      <c r="D87" t="s">
        <v>595</v>
      </c>
      <c r="F87" s="99">
        <v>38674</v>
      </c>
      <c r="G87" s="99">
        <v>38897</v>
      </c>
      <c r="H87" s="99">
        <v>38625</v>
      </c>
      <c r="P87">
        <v>18.790000915527344</v>
      </c>
      <c r="Q87" t="b">
        <v>0</v>
      </c>
      <c r="T87">
        <v>3.200000047683716</v>
      </c>
      <c r="U87">
        <v>104</v>
      </c>
      <c r="V87">
        <v>15.680000305175781</v>
      </c>
      <c r="W87">
        <v>0</v>
      </c>
      <c r="X87" t="b">
        <v>0</v>
      </c>
      <c r="Y87">
        <v>16.5</v>
      </c>
    </row>
    <row r="88" spans="1:25" ht="12.75">
      <c r="A88">
        <v>156</v>
      </c>
      <c r="B88" s="99">
        <v>38673</v>
      </c>
      <c r="C88" t="s">
        <v>76</v>
      </c>
      <c r="D88" t="s">
        <v>494</v>
      </c>
      <c r="F88" s="99">
        <v>38674</v>
      </c>
      <c r="G88" s="99">
        <v>38897</v>
      </c>
      <c r="H88" s="99">
        <v>38625</v>
      </c>
      <c r="P88">
        <v>19.270000457763672</v>
      </c>
      <c r="Q88" t="b">
        <v>0</v>
      </c>
      <c r="T88">
        <v>2.0999999046325684</v>
      </c>
      <c r="U88">
        <v>85</v>
      </c>
      <c r="V88">
        <v>16.520000457763672</v>
      </c>
      <c r="W88">
        <v>0</v>
      </c>
      <c r="X88" t="b">
        <v>0</v>
      </c>
      <c r="Y88">
        <v>18</v>
      </c>
    </row>
    <row r="89" spans="1:25" ht="12.75">
      <c r="A89">
        <v>157</v>
      </c>
      <c r="B89" s="99">
        <v>38673</v>
      </c>
      <c r="C89" t="s">
        <v>92</v>
      </c>
      <c r="D89" t="s">
        <v>315</v>
      </c>
      <c r="F89" s="99">
        <v>38674</v>
      </c>
      <c r="G89" s="99">
        <v>38716</v>
      </c>
      <c r="H89" s="99">
        <v>38625</v>
      </c>
      <c r="P89">
        <v>62.7400016784668</v>
      </c>
      <c r="Q89" t="b">
        <v>0</v>
      </c>
      <c r="T89">
        <v>5.300000190734863</v>
      </c>
      <c r="U89">
        <v>76</v>
      </c>
      <c r="V89">
        <v>66.27999877929688</v>
      </c>
      <c r="W89">
        <v>0</v>
      </c>
      <c r="X89" t="b">
        <v>0</v>
      </c>
      <c r="Y89">
        <v>11</v>
      </c>
    </row>
    <row r="90" spans="1:25" ht="12.75">
      <c r="A90">
        <v>158</v>
      </c>
      <c r="B90" s="99">
        <v>38673</v>
      </c>
      <c r="C90" t="s">
        <v>642</v>
      </c>
      <c r="D90" t="s">
        <v>641</v>
      </c>
      <c r="F90" s="99">
        <v>38674</v>
      </c>
      <c r="G90" s="99">
        <v>38716</v>
      </c>
      <c r="H90" s="99">
        <v>38625</v>
      </c>
      <c r="P90">
        <v>30.31999969482422</v>
      </c>
      <c r="Q90" t="b">
        <v>0</v>
      </c>
      <c r="T90">
        <v>9.5</v>
      </c>
      <c r="U90">
        <v>125</v>
      </c>
      <c r="V90">
        <v>21.8700008392334</v>
      </c>
      <c r="W90">
        <v>0</v>
      </c>
      <c r="X90" t="b">
        <v>0</v>
      </c>
      <c r="Y90">
        <v>19</v>
      </c>
    </row>
    <row r="91" spans="1:25" ht="12.75">
      <c r="A91">
        <v>159</v>
      </c>
      <c r="B91" s="99">
        <v>38673</v>
      </c>
      <c r="C91" t="s">
        <v>81</v>
      </c>
      <c r="D91" t="s">
        <v>572</v>
      </c>
      <c r="F91" s="99">
        <v>38674</v>
      </c>
      <c r="G91" s="99">
        <v>38382</v>
      </c>
      <c r="H91" s="99">
        <v>38656</v>
      </c>
      <c r="P91">
        <v>48.79999923706055</v>
      </c>
      <c r="Q91" t="b">
        <v>0</v>
      </c>
      <c r="T91">
        <v>3.200000047683716</v>
      </c>
      <c r="U91">
        <v>66</v>
      </c>
      <c r="V91">
        <v>42.540000915527344</v>
      </c>
      <c r="W91">
        <v>0</v>
      </c>
      <c r="X91" t="b">
        <v>0</v>
      </c>
      <c r="Y91">
        <v>18</v>
      </c>
    </row>
    <row r="92" spans="1:25" ht="12.75">
      <c r="A92">
        <v>160</v>
      </c>
      <c r="B92" s="99">
        <v>38673</v>
      </c>
      <c r="C92" t="s">
        <v>661</v>
      </c>
      <c r="D92" t="s">
        <v>660</v>
      </c>
      <c r="F92" s="99">
        <v>38674</v>
      </c>
      <c r="G92" s="99">
        <v>38716</v>
      </c>
      <c r="H92" s="99">
        <v>38625</v>
      </c>
      <c r="P92">
        <v>44.90999984741211</v>
      </c>
      <c r="Q92" t="b">
        <v>0</v>
      </c>
      <c r="T92">
        <v>2.5999999046325684</v>
      </c>
      <c r="U92">
        <v>54</v>
      </c>
      <c r="V92">
        <v>63.790000915527344</v>
      </c>
      <c r="W92">
        <v>0</v>
      </c>
      <c r="X92" t="b">
        <v>0</v>
      </c>
      <c r="Y92">
        <v>10</v>
      </c>
    </row>
    <row r="93" spans="1:25" ht="12.75">
      <c r="A93">
        <v>161</v>
      </c>
      <c r="B93" s="99">
        <v>38673</v>
      </c>
      <c r="C93" t="s">
        <v>63</v>
      </c>
      <c r="D93" t="s">
        <v>336</v>
      </c>
      <c r="F93" s="99">
        <v>38674</v>
      </c>
      <c r="G93" s="99">
        <v>38716</v>
      </c>
      <c r="H93" s="99">
        <v>38625</v>
      </c>
      <c r="P93">
        <v>43.83000183105469</v>
      </c>
      <c r="Q93" t="b">
        <v>0</v>
      </c>
      <c r="T93">
        <v>2.5999999046325684</v>
      </c>
      <c r="U93">
        <v>120</v>
      </c>
      <c r="V93">
        <v>37.84000015258789</v>
      </c>
      <c r="W93">
        <v>0</v>
      </c>
      <c r="X93" t="b">
        <v>0</v>
      </c>
      <c r="Y93">
        <v>19</v>
      </c>
    </row>
    <row r="94" spans="1:25" ht="12.75">
      <c r="A94">
        <v>162</v>
      </c>
      <c r="B94" s="99">
        <v>38673</v>
      </c>
      <c r="C94" t="s">
        <v>591</v>
      </c>
      <c r="D94" t="s">
        <v>590</v>
      </c>
      <c r="F94" s="99">
        <v>38674</v>
      </c>
      <c r="G94" s="99">
        <v>38897</v>
      </c>
      <c r="H94" s="99">
        <v>38625</v>
      </c>
      <c r="P94">
        <v>34.631500244140625</v>
      </c>
      <c r="Q94" t="b">
        <v>0</v>
      </c>
      <c r="T94">
        <v>2.0999999046325684</v>
      </c>
      <c r="U94">
        <v>70</v>
      </c>
      <c r="V94">
        <v>23</v>
      </c>
      <c r="W94">
        <v>0</v>
      </c>
      <c r="X94" t="b">
        <v>0</v>
      </c>
      <c r="Y94">
        <v>20</v>
      </c>
    </row>
    <row r="95" spans="1:25" ht="12.75">
      <c r="A95">
        <v>163</v>
      </c>
      <c r="B95" s="99">
        <v>38673</v>
      </c>
      <c r="C95" t="s">
        <v>86</v>
      </c>
      <c r="D95" t="s">
        <v>549</v>
      </c>
      <c r="F95" s="99">
        <v>38674</v>
      </c>
      <c r="G95" s="99">
        <v>38382</v>
      </c>
      <c r="H95" s="99">
        <v>38656</v>
      </c>
      <c r="P95">
        <v>65.62000274658203</v>
      </c>
      <c r="Q95" t="b">
        <v>0</v>
      </c>
      <c r="T95">
        <v>10</v>
      </c>
      <c r="U95">
        <v>90</v>
      </c>
      <c r="V95">
        <v>73.4000015258789</v>
      </c>
      <c r="W95">
        <v>0</v>
      </c>
      <c r="X95" t="b">
        <v>0</v>
      </c>
      <c r="Y95">
        <v>18</v>
      </c>
    </row>
    <row r="96" spans="1:25" ht="12.75">
      <c r="A96">
        <v>164</v>
      </c>
      <c r="B96" s="99">
        <v>38673</v>
      </c>
      <c r="C96" t="s">
        <v>542</v>
      </c>
      <c r="D96" t="s">
        <v>541</v>
      </c>
      <c r="F96" s="99">
        <v>38674</v>
      </c>
      <c r="G96" s="99">
        <v>38897</v>
      </c>
      <c r="H96" s="99">
        <v>38625</v>
      </c>
      <c r="P96">
        <v>35.650001525878906</v>
      </c>
      <c r="Q96" t="b">
        <v>0</v>
      </c>
      <c r="T96">
        <v>1.600000023841858</v>
      </c>
      <c r="U96">
        <v>69</v>
      </c>
      <c r="V96">
        <v>28.760000228881836</v>
      </c>
      <c r="W96">
        <v>0</v>
      </c>
      <c r="X96" t="b">
        <v>0</v>
      </c>
      <c r="Y96">
        <v>20</v>
      </c>
    </row>
    <row r="97" spans="1:25" ht="12.75">
      <c r="A97">
        <v>165</v>
      </c>
      <c r="B97" s="99">
        <v>38673</v>
      </c>
      <c r="C97" t="s">
        <v>52</v>
      </c>
      <c r="D97" t="s">
        <v>495</v>
      </c>
      <c r="F97" s="99">
        <v>38674</v>
      </c>
      <c r="G97" s="99">
        <v>38716</v>
      </c>
      <c r="H97" s="99">
        <v>38625</v>
      </c>
      <c r="P97">
        <v>26.40999984741211</v>
      </c>
      <c r="Q97" t="b">
        <v>0</v>
      </c>
      <c r="T97">
        <v>2.0999999046325684</v>
      </c>
      <c r="U97">
        <v>78</v>
      </c>
      <c r="V97">
        <v>25.010000228881836</v>
      </c>
      <c r="W97">
        <v>0</v>
      </c>
      <c r="X97" t="b">
        <v>0</v>
      </c>
      <c r="Y97">
        <v>10</v>
      </c>
    </row>
    <row r="98" spans="1:25" ht="12.75">
      <c r="A98">
        <v>166</v>
      </c>
      <c r="B98" s="99">
        <v>38673</v>
      </c>
      <c r="C98" t="s">
        <v>112</v>
      </c>
      <c r="D98" t="s">
        <v>496</v>
      </c>
      <c r="F98" s="99">
        <v>38674</v>
      </c>
      <c r="G98" s="99">
        <v>38471</v>
      </c>
      <c r="H98" s="99">
        <v>38656</v>
      </c>
      <c r="P98">
        <v>56.02000045776367</v>
      </c>
      <c r="Q98" t="b">
        <v>0</v>
      </c>
      <c r="T98">
        <v>5.800000190734863</v>
      </c>
      <c r="U98">
        <v>85</v>
      </c>
      <c r="V98">
        <v>47.36000061035156</v>
      </c>
      <c r="W98">
        <v>0</v>
      </c>
      <c r="X98" t="b">
        <v>0</v>
      </c>
      <c r="Y98">
        <v>15</v>
      </c>
    </row>
    <row r="99" spans="1:25" ht="12.75">
      <c r="A99">
        <v>167</v>
      </c>
      <c r="B99" s="99">
        <v>38673</v>
      </c>
      <c r="C99" t="s">
        <v>40</v>
      </c>
      <c r="D99" t="s">
        <v>465</v>
      </c>
      <c r="F99" s="99">
        <v>38674</v>
      </c>
      <c r="G99" s="99">
        <v>38716</v>
      </c>
      <c r="H99" s="99">
        <v>38625</v>
      </c>
      <c r="P99">
        <v>30.059999465942383</v>
      </c>
      <c r="Q99" t="b">
        <v>0</v>
      </c>
      <c r="T99">
        <v>1.100000023841858</v>
      </c>
      <c r="U99">
        <v>50</v>
      </c>
      <c r="V99">
        <v>39.150001525878906</v>
      </c>
      <c r="W99">
        <v>0</v>
      </c>
      <c r="X99" t="b">
        <v>0</v>
      </c>
      <c r="Y99">
        <v>12</v>
      </c>
    </row>
    <row r="100" spans="1:25" ht="12.75">
      <c r="A100">
        <v>168</v>
      </c>
      <c r="B100" s="99">
        <v>38673</v>
      </c>
      <c r="C100" t="s">
        <v>44</v>
      </c>
      <c r="D100" t="s">
        <v>453</v>
      </c>
      <c r="F100" s="99">
        <v>38674</v>
      </c>
      <c r="G100" s="99">
        <v>38716</v>
      </c>
      <c r="H100" s="99">
        <v>38625</v>
      </c>
      <c r="P100">
        <v>21.56999969482422</v>
      </c>
      <c r="Q100" t="b">
        <v>0</v>
      </c>
      <c r="T100">
        <v>2.0999999046325684</v>
      </c>
      <c r="U100">
        <v>39</v>
      </c>
      <c r="V100">
        <v>32.400001525878906</v>
      </c>
      <c r="W100">
        <v>0</v>
      </c>
      <c r="X100" t="b">
        <v>0</v>
      </c>
      <c r="Y100">
        <v>6</v>
      </c>
    </row>
    <row r="101" spans="1:25" ht="12.75">
      <c r="A101">
        <v>169</v>
      </c>
      <c r="B101" s="99">
        <v>38673</v>
      </c>
      <c r="C101" t="s">
        <v>408</v>
      </c>
      <c r="D101" t="s">
        <v>476</v>
      </c>
      <c r="F101" s="99">
        <v>38674</v>
      </c>
      <c r="G101" s="99">
        <v>38716</v>
      </c>
      <c r="H101" s="99">
        <v>38625</v>
      </c>
      <c r="P101">
        <v>61.349998474121094</v>
      </c>
      <c r="Q101" t="b">
        <v>0</v>
      </c>
      <c r="T101">
        <v>3.200000047683716</v>
      </c>
      <c r="U101">
        <v>100</v>
      </c>
      <c r="V101">
        <v>42.459999084472656</v>
      </c>
      <c r="W101">
        <v>0</v>
      </c>
      <c r="X101" t="b">
        <v>0</v>
      </c>
      <c r="Y101">
        <v>20</v>
      </c>
    </row>
    <row r="102" spans="1:25" ht="12.75">
      <c r="A102">
        <v>170</v>
      </c>
      <c r="B102" s="99">
        <v>38673</v>
      </c>
      <c r="C102" t="s">
        <v>522</v>
      </c>
      <c r="D102" t="s">
        <v>521</v>
      </c>
      <c r="F102" s="99">
        <v>38674</v>
      </c>
      <c r="G102" s="99">
        <v>38716</v>
      </c>
      <c r="H102" s="99">
        <v>38625</v>
      </c>
      <c r="P102">
        <v>119.75</v>
      </c>
      <c r="Q102" t="b">
        <v>0</v>
      </c>
      <c r="T102">
        <v>2.5999999046325684</v>
      </c>
      <c r="U102">
        <v>91</v>
      </c>
      <c r="V102">
        <v>88.63999938964844</v>
      </c>
      <c r="W102">
        <v>0</v>
      </c>
      <c r="X102" t="b">
        <v>0</v>
      </c>
      <c r="Y102">
        <v>10</v>
      </c>
    </row>
    <row r="103" spans="1:25" ht="12.75">
      <c r="A103">
        <v>171</v>
      </c>
      <c r="B103" s="99">
        <v>38673</v>
      </c>
      <c r="C103" t="s">
        <v>117</v>
      </c>
      <c r="D103" t="s">
        <v>477</v>
      </c>
      <c r="F103" s="99">
        <v>38674</v>
      </c>
      <c r="G103" s="99">
        <v>38441</v>
      </c>
      <c r="H103" s="99">
        <v>38625</v>
      </c>
      <c r="P103">
        <v>32.02000045776367</v>
      </c>
      <c r="Q103" t="b">
        <v>0</v>
      </c>
      <c r="T103">
        <v>3.200000047683716</v>
      </c>
      <c r="U103">
        <v>57</v>
      </c>
      <c r="V103">
        <v>30.860000610351562</v>
      </c>
      <c r="W103">
        <v>0</v>
      </c>
      <c r="X103" t="b">
        <v>0</v>
      </c>
      <c r="Y103">
        <v>16.5</v>
      </c>
    </row>
    <row r="104" spans="1:25" ht="12.75">
      <c r="A104">
        <v>172</v>
      </c>
      <c r="B104" s="99">
        <v>38673</v>
      </c>
      <c r="C104" t="s">
        <v>45</v>
      </c>
      <c r="D104" t="s">
        <v>478</v>
      </c>
      <c r="F104" s="99">
        <v>38674</v>
      </c>
      <c r="G104" s="99">
        <v>38989</v>
      </c>
      <c r="H104" s="99">
        <v>38625</v>
      </c>
      <c r="P104">
        <v>45.72999954223633</v>
      </c>
      <c r="Q104" t="b">
        <v>0</v>
      </c>
      <c r="T104">
        <v>3.200000047683716</v>
      </c>
      <c r="U104">
        <v>95</v>
      </c>
      <c r="V104">
        <v>23.010000228881836</v>
      </c>
      <c r="W104">
        <v>0</v>
      </c>
      <c r="X104" t="b">
        <v>0</v>
      </c>
      <c r="Y104">
        <v>20</v>
      </c>
    </row>
    <row r="105" spans="1:25" ht="12.75">
      <c r="A105">
        <v>173</v>
      </c>
      <c r="B105" s="99">
        <v>38673</v>
      </c>
      <c r="C105" t="s">
        <v>395</v>
      </c>
      <c r="D105" t="s">
        <v>397</v>
      </c>
      <c r="F105" s="99">
        <v>38674</v>
      </c>
      <c r="G105" s="99">
        <v>38716</v>
      </c>
      <c r="H105" s="99">
        <v>38625</v>
      </c>
      <c r="P105">
        <v>49.22999954223633</v>
      </c>
      <c r="Q105" t="b">
        <v>0</v>
      </c>
      <c r="T105">
        <v>3.200000047683716</v>
      </c>
      <c r="U105">
        <v>84</v>
      </c>
      <c r="V105">
        <v>39.970001220703125</v>
      </c>
      <c r="W105">
        <v>0</v>
      </c>
      <c r="X105" t="b">
        <v>0</v>
      </c>
      <c r="Y105">
        <v>14</v>
      </c>
    </row>
    <row r="106" spans="1:25" ht="12.75">
      <c r="A106">
        <v>174</v>
      </c>
      <c r="B106" s="99">
        <v>38673</v>
      </c>
      <c r="C106" t="s">
        <v>562</v>
      </c>
      <c r="D106" t="s">
        <v>561</v>
      </c>
      <c r="F106" s="99">
        <v>38674</v>
      </c>
      <c r="G106" s="99">
        <v>38655</v>
      </c>
      <c r="H106" s="99">
        <v>38564</v>
      </c>
      <c r="P106">
        <v>12.229999542236328</v>
      </c>
      <c r="Q106" t="b">
        <v>0</v>
      </c>
      <c r="T106">
        <v>6.800000190734863</v>
      </c>
      <c r="U106">
        <v>98</v>
      </c>
      <c r="V106">
        <v>11.319999694824219</v>
      </c>
      <c r="W106">
        <v>0</v>
      </c>
      <c r="X106" t="b">
        <v>0</v>
      </c>
      <c r="Y106">
        <v>15</v>
      </c>
    </row>
    <row r="107" spans="1:25" ht="12.75">
      <c r="A107">
        <v>175</v>
      </c>
      <c r="B107" s="99">
        <v>38673</v>
      </c>
      <c r="C107" t="s">
        <v>121</v>
      </c>
      <c r="D107" t="s">
        <v>462</v>
      </c>
      <c r="F107" s="99">
        <v>38674</v>
      </c>
      <c r="G107" s="99">
        <v>38716</v>
      </c>
      <c r="H107" s="99">
        <v>38625</v>
      </c>
      <c r="P107">
        <v>47</v>
      </c>
      <c r="Q107" t="b">
        <v>0</v>
      </c>
      <c r="T107">
        <v>3.200000047683716</v>
      </c>
      <c r="U107">
        <v>128</v>
      </c>
      <c r="V107">
        <v>36.529998779296875</v>
      </c>
      <c r="W107">
        <v>0</v>
      </c>
      <c r="X107" t="b">
        <v>0</v>
      </c>
      <c r="Y107">
        <v>15</v>
      </c>
    </row>
    <row r="108" spans="1:25" ht="12.75">
      <c r="A108">
        <v>176</v>
      </c>
      <c r="B108" s="99">
        <v>38673</v>
      </c>
      <c r="C108" t="s">
        <v>96</v>
      </c>
      <c r="D108" t="s">
        <v>379</v>
      </c>
      <c r="F108" s="99">
        <v>38674</v>
      </c>
      <c r="G108" s="99">
        <v>38897</v>
      </c>
      <c r="H108" s="99">
        <v>38625</v>
      </c>
      <c r="P108">
        <v>42.400001525878906</v>
      </c>
      <c r="Q108" t="b">
        <v>0</v>
      </c>
      <c r="T108">
        <v>10</v>
      </c>
      <c r="U108">
        <v>161</v>
      </c>
      <c r="V108">
        <v>30.850000381469727</v>
      </c>
      <c r="W108">
        <v>0</v>
      </c>
      <c r="X108" t="b">
        <v>0</v>
      </c>
      <c r="Y108">
        <v>18.5</v>
      </c>
    </row>
    <row r="109" spans="1:25" ht="12.75">
      <c r="A109">
        <v>177</v>
      </c>
      <c r="B109" s="99">
        <v>38673</v>
      </c>
      <c r="C109" t="s">
        <v>569</v>
      </c>
      <c r="D109" t="s">
        <v>568</v>
      </c>
      <c r="F109" s="99">
        <v>38674</v>
      </c>
      <c r="G109" s="99">
        <v>38716</v>
      </c>
      <c r="H109" s="99">
        <v>38625</v>
      </c>
      <c r="P109">
        <v>61.130001068115234</v>
      </c>
      <c r="Q109" t="b">
        <v>0</v>
      </c>
      <c r="T109">
        <v>2.5999999046325684</v>
      </c>
      <c r="U109">
        <v>56</v>
      </c>
      <c r="V109">
        <v>41.2599983215332</v>
      </c>
      <c r="W109">
        <v>0</v>
      </c>
      <c r="X109" t="b">
        <v>0</v>
      </c>
      <c r="Y109">
        <v>0</v>
      </c>
    </row>
    <row r="110" spans="1:25" ht="12.75">
      <c r="A110">
        <v>178</v>
      </c>
      <c r="B110" s="99">
        <v>38673</v>
      </c>
      <c r="C110" t="s">
        <v>533</v>
      </c>
      <c r="D110" t="s">
        <v>532</v>
      </c>
      <c r="F110" s="99">
        <v>38674</v>
      </c>
      <c r="G110" s="99">
        <v>38716</v>
      </c>
      <c r="H110" s="99">
        <v>38625</v>
      </c>
      <c r="P110">
        <v>57.060001373291016</v>
      </c>
      <c r="Q110" t="b">
        <v>0</v>
      </c>
      <c r="T110">
        <v>3.200000047683716</v>
      </c>
      <c r="U110">
        <v>99</v>
      </c>
      <c r="V110">
        <v>22.389999389648438</v>
      </c>
      <c r="W110">
        <v>0</v>
      </c>
      <c r="X110" t="b">
        <v>0</v>
      </c>
      <c r="Y110">
        <v>20</v>
      </c>
    </row>
    <row r="111" spans="1:25" ht="12.75">
      <c r="A111">
        <v>179</v>
      </c>
      <c r="B111" s="99">
        <v>38673</v>
      </c>
      <c r="C111" t="s">
        <v>607</v>
      </c>
      <c r="D111" t="s">
        <v>608</v>
      </c>
      <c r="F111" s="99">
        <v>38674</v>
      </c>
      <c r="G111" s="99">
        <v>38897</v>
      </c>
      <c r="H111" s="99">
        <v>38625</v>
      </c>
      <c r="P111">
        <v>57.619998931884766</v>
      </c>
      <c r="Q111" t="b">
        <v>0</v>
      </c>
      <c r="T111">
        <v>3.200000047683716</v>
      </c>
      <c r="U111">
        <v>114</v>
      </c>
      <c r="V111">
        <v>44.84000015258789</v>
      </c>
      <c r="W111">
        <v>0</v>
      </c>
      <c r="X111" t="b">
        <v>0</v>
      </c>
      <c r="Y111">
        <v>20</v>
      </c>
    </row>
    <row r="112" spans="1:25" ht="12.75">
      <c r="A112">
        <v>180</v>
      </c>
      <c r="B112" s="99">
        <v>38673</v>
      </c>
      <c r="C112" t="s">
        <v>428</v>
      </c>
      <c r="D112" t="s">
        <v>429</v>
      </c>
      <c r="F112" s="99">
        <v>38674</v>
      </c>
      <c r="G112" s="99">
        <v>38716</v>
      </c>
      <c r="H112" s="99">
        <v>38625</v>
      </c>
      <c r="P112">
        <v>42.5</v>
      </c>
      <c r="Q112" t="b">
        <v>0</v>
      </c>
      <c r="T112">
        <v>2.0999999046325684</v>
      </c>
      <c r="U112">
        <v>135</v>
      </c>
      <c r="V112">
        <v>16.06999969482422</v>
      </c>
      <c r="W112">
        <v>0</v>
      </c>
      <c r="X112" t="b">
        <v>0</v>
      </c>
      <c r="Y112">
        <v>15</v>
      </c>
    </row>
    <row r="113" spans="1:25" ht="12.75">
      <c r="A113">
        <v>181</v>
      </c>
      <c r="B113" s="99">
        <v>38673</v>
      </c>
      <c r="C113" t="s">
        <v>68</v>
      </c>
      <c r="D113" t="s">
        <v>479</v>
      </c>
      <c r="F113" s="99">
        <v>38674</v>
      </c>
      <c r="G113" s="99">
        <v>38716</v>
      </c>
      <c r="H113" s="99">
        <v>38625</v>
      </c>
      <c r="P113">
        <v>40.279998779296875</v>
      </c>
      <c r="Q113" t="b">
        <v>0</v>
      </c>
      <c r="T113">
        <v>3.200000047683716</v>
      </c>
      <c r="U113">
        <v>93</v>
      </c>
      <c r="V113">
        <v>22.8799991607666</v>
      </c>
      <c r="W113">
        <v>0</v>
      </c>
      <c r="X113" t="b">
        <v>0</v>
      </c>
      <c r="Y113">
        <v>15</v>
      </c>
    </row>
    <row r="114" spans="1:25" ht="12.75">
      <c r="A114">
        <v>182</v>
      </c>
      <c r="B114" s="99">
        <v>38673</v>
      </c>
      <c r="C114" t="s">
        <v>650</v>
      </c>
      <c r="D114" t="s">
        <v>651</v>
      </c>
      <c r="F114" s="99">
        <v>38674</v>
      </c>
      <c r="G114" s="99">
        <v>38716</v>
      </c>
      <c r="H114" s="99">
        <v>38625</v>
      </c>
      <c r="P114">
        <v>27.8799991607666</v>
      </c>
      <c r="Q114" t="b">
        <v>0</v>
      </c>
      <c r="T114">
        <v>3.200000047683716</v>
      </c>
      <c r="U114">
        <v>78</v>
      </c>
      <c r="V114">
        <v>24.170000076293945</v>
      </c>
      <c r="W114">
        <v>0</v>
      </c>
      <c r="X114" t="b">
        <v>0</v>
      </c>
      <c r="Y114">
        <v>13.5</v>
      </c>
    </row>
    <row r="115" spans="1:25" ht="12.75">
      <c r="A115">
        <v>183</v>
      </c>
      <c r="B115" s="99">
        <v>38673</v>
      </c>
      <c r="C115" t="s">
        <v>99</v>
      </c>
      <c r="D115" t="s">
        <v>501</v>
      </c>
      <c r="F115" s="99">
        <v>38674</v>
      </c>
      <c r="G115" s="99">
        <v>38594</v>
      </c>
      <c r="H115" s="99">
        <v>38595</v>
      </c>
      <c r="P115">
        <v>28.68000030517578</v>
      </c>
      <c r="Q115" t="b">
        <v>0</v>
      </c>
      <c r="T115">
        <v>10</v>
      </c>
      <c r="U115">
        <v>131</v>
      </c>
      <c r="V115">
        <v>20.290000915527344</v>
      </c>
      <c r="W115">
        <v>0</v>
      </c>
      <c r="X115" t="b">
        <v>0</v>
      </c>
      <c r="Y115">
        <v>17</v>
      </c>
    </row>
    <row r="116" spans="1:25" ht="12.75">
      <c r="A116">
        <v>184</v>
      </c>
      <c r="B116" s="99">
        <v>38673</v>
      </c>
      <c r="C116" t="s">
        <v>401</v>
      </c>
      <c r="D116" t="s">
        <v>402</v>
      </c>
      <c r="F116" s="99">
        <v>38674</v>
      </c>
      <c r="G116" s="99">
        <v>38716</v>
      </c>
      <c r="H116" s="99">
        <v>38625</v>
      </c>
      <c r="P116">
        <v>61.34000015258789</v>
      </c>
      <c r="Q116" t="b">
        <v>0</v>
      </c>
      <c r="T116">
        <v>5.800000190734863</v>
      </c>
      <c r="U116">
        <v>98</v>
      </c>
      <c r="V116">
        <v>42.41999816894531</v>
      </c>
      <c r="W116">
        <v>0</v>
      </c>
      <c r="X116" t="b">
        <v>0</v>
      </c>
      <c r="Y116">
        <v>17</v>
      </c>
    </row>
    <row r="117" spans="1:25" ht="12.75">
      <c r="A117">
        <v>185</v>
      </c>
      <c r="B117" s="99">
        <v>38673</v>
      </c>
      <c r="C117" t="s">
        <v>667</v>
      </c>
      <c r="D117" t="s">
        <v>666</v>
      </c>
      <c r="F117" s="99">
        <v>38674</v>
      </c>
      <c r="G117" s="99">
        <v>38716</v>
      </c>
      <c r="H117" s="99">
        <v>38625</v>
      </c>
      <c r="P117">
        <v>45.43000030517578</v>
      </c>
      <c r="Q117" t="b">
        <v>0</v>
      </c>
      <c r="T117">
        <v>5.300000190734863</v>
      </c>
      <c r="U117">
        <v>95</v>
      </c>
      <c r="V117">
        <v>36.790000915527344</v>
      </c>
      <c r="W117">
        <v>0</v>
      </c>
      <c r="X117" t="b">
        <v>0</v>
      </c>
      <c r="Y117">
        <v>9</v>
      </c>
    </row>
    <row r="118" spans="1:25" ht="12.75">
      <c r="A118">
        <v>186</v>
      </c>
      <c r="B118" s="99">
        <v>38673</v>
      </c>
      <c r="C118" t="s">
        <v>672</v>
      </c>
      <c r="D118" t="s">
        <v>671</v>
      </c>
      <c r="F118" s="99">
        <v>38674</v>
      </c>
      <c r="G118" s="99">
        <v>38897</v>
      </c>
      <c r="H118" s="99">
        <v>38625</v>
      </c>
      <c r="P118">
        <v>34.25</v>
      </c>
      <c r="Q118" t="b">
        <v>0</v>
      </c>
      <c r="T118">
        <v>9.5</v>
      </c>
      <c r="U118">
        <v>144</v>
      </c>
      <c r="V118">
        <v>26.610000610351562</v>
      </c>
      <c r="W118">
        <v>0</v>
      </c>
      <c r="X118" t="b">
        <v>0</v>
      </c>
      <c r="Y118">
        <v>20</v>
      </c>
    </row>
    <row r="119" spans="1:25" ht="12.75">
      <c r="A119">
        <v>187</v>
      </c>
      <c r="B119" s="99">
        <v>38673</v>
      </c>
      <c r="C119" t="s">
        <v>674</v>
      </c>
      <c r="D119" t="s">
        <v>673</v>
      </c>
      <c r="F119" s="99">
        <v>38674</v>
      </c>
      <c r="G119" s="99">
        <v>38716</v>
      </c>
      <c r="H119" s="99">
        <v>38625</v>
      </c>
      <c r="P119">
        <v>56.9900016784668</v>
      </c>
      <c r="Q119" t="b">
        <v>0</v>
      </c>
      <c r="T119">
        <v>8.899999618530273</v>
      </c>
      <c r="U119">
        <v>121</v>
      </c>
      <c r="V119">
        <v>36.720001220703125</v>
      </c>
      <c r="W119">
        <v>0</v>
      </c>
      <c r="X119" t="b">
        <v>0</v>
      </c>
      <c r="Y119">
        <v>15</v>
      </c>
    </row>
    <row r="120" spans="1:25" ht="12.75">
      <c r="A120">
        <v>188</v>
      </c>
      <c r="B120" s="99">
        <v>38673</v>
      </c>
      <c r="C120" t="s">
        <v>676</v>
      </c>
      <c r="D120" t="s">
        <v>675</v>
      </c>
      <c r="F120" s="99">
        <v>38674</v>
      </c>
      <c r="G120" s="99">
        <v>38716</v>
      </c>
      <c r="H120" s="99">
        <v>38352</v>
      </c>
      <c r="P120">
        <v>9.920000076293945</v>
      </c>
      <c r="Q120" t="b">
        <v>0</v>
      </c>
      <c r="T120">
        <v>9.5</v>
      </c>
      <c r="U120">
        <v>24</v>
      </c>
      <c r="V120">
        <v>40.08000183105469</v>
      </c>
      <c r="W120">
        <v>0</v>
      </c>
      <c r="X120" t="b">
        <v>0</v>
      </c>
      <c r="Y120">
        <v>15.5</v>
      </c>
    </row>
    <row r="121" spans="1:25" ht="12.75">
      <c r="A121">
        <v>189</v>
      </c>
      <c r="B121" s="99">
        <v>38673</v>
      </c>
      <c r="C121" t="s">
        <v>678</v>
      </c>
      <c r="D121" t="s">
        <v>677</v>
      </c>
      <c r="F121" s="99">
        <v>38674</v>
      </c>
      <c r="G121" s="99">
        <v>38716</v>
      </c>
      <c r="H121" s="99">
        <v>38625</v>
      </c>
      <c r="P121">
        <v>721.47998046875</v>
      </c>
      <c r="Q121" t="b">
        <v>0</v>
      </c>
      <c r="T121">
        <v>9.5</v>
      </c>
      <c r="U121">
        <v>115</v>
      </c>
      <c r="V121">
        <v>471.44000244140625</v>
      </c>
      <c r="W121">
        <v>0</v>
      </c>
      <c r="X121" t="b">
        <v>0</v>
      </c>
      <c r="Y121">
        <v>12.5</v>
      </c>
    </row>
    <row r="122" spans="1:25" ht="12.75">
      <c r="A122">
        <v>190</v>
      </c>
      <c r="B122" s="99">
        <v>38673</v>
      </c>
      <c r="C122" t="s">
        <v>680</v>
      </c>
      <c r="D122" t="s">
        <v>679</v>
      </c>
      <c r="F122" s="99">
        <v>38674</v>
      </c>
      <c r="G122" s="99">
        <v>38716</v>
      </c>
      <c r="H122" s="99">
        <v>38625</v>
      </c>
      <c r="P122">
        <v>40.470001220703125</v>
      </c>
      <c r="Q122" t="b">
        <v>0</v>
      </c>
      <c r="T122">
        <v>7.900000095367432</v>
      </c>
      <c r="U122">
        <v>111</v>
      </c>
      <c r="V122">
        <v>28.639999389648438</v>
      </c>
      <c r="W122">
        <v>0</v>
      </c>
      <c r="X122" t="b">
        <v>0</v>
      </c>
      <c r="Y122">
        <v>14</v>
      </c>
    </row>
    <row r="123" spans="1:25" ht="12.75">
      <c r="A123">
        <v>191</v>
      </c>
      <c r="B123" s="99">
        <v>38673</v>
      </c>
      <c r="C123" t="s">
        <v>682</v>
      </c>
      <c r="D123" t="s">
        <v>681</v>
      </c>
      <c r="F123" s="99">
        <v>38674</v>
      </c>
      <c r="G123" s="99">
        <v>38655</v>
      </c>
      <c r="H123" s="99">
        <v>38656</v>
      </c>
      <c r="P123">
        <v>34.310001373291016</v>
      </c>
      <c r="Q123" t="b">
        <v>0</v>
      </c>
      <c r="T123">
        <v>8.899999618530273</v>
      </c>
      <c r="U123">
        <v>138</v>
      </c>
      <c r="V123">
        <v>22.979999542236328</v>
      </c>
      <c r="W123">
        <v>0</v>
      </c>
      <c r="X123" t="b">
        <v>0</v>
      </c>
      <c r="Y123">
        <v>15</v>
      </c>
    </row>
    <row r="124" spans="1:25" ht="12.75">
      <c r="A124">
        <v>192</v>
      </c>
      <c r="B124" s="99">
        <v>38673</v>
      </c>
      <c r="C124" t="s">
        <v>690</v>
      </c>
      <c r="D124" t="s">
        <v>689</v>
      </c>
      <c r="F124" s="99">
        <v>38674</v>
      </c>
      <c r="G124" s="99">
        <v>38382</v>
      </c>
      <c r="H124" s="99">
        <v>38656</v>
      </c>
      <c r="P124">
        <v>26.25</v>
      </c>
      <c r="Q124" t="b">
        <v>0</v>
      </c>
      <c r="T124">
        <v>3.200000047683716</v>
      </c>
      <c r="U124">
        <v>79</v>
      </c>
      <c r="V124">
        <v>29.530000686645508</v>
      </c>
      <c r="W124">
        <v>0</v>
      </c>
      <c r="X124" t="b">
        <v>0</v>
      </c>
      <c r="Y124">
        <v>17.200000762939453</v>
      </c>
    </row>
    <row r="125" spans="1:25" ht="12.75">
      <c r="A125">
        <v>193</v>
      </c>
      <c r="B125" s="99">
        <v>38673</v>
      </c>
      <c r="C125" t="s">
        <v>693</v>
      </c>
      <c r="D125" t="s">
        <v>692</v>
      </c>
      <c r="F125" s="99">
        <v>38674</v>
      </c>
      <c r="G125" s="99">
        <v>38959</v>
      </c>
      <c r="H125" s="99">
        <v>38595</v>
      </c>
      <c r="P125">
        <v>23.25</v>
      </c>
      <c r="Q125" t="b">
        <v>0</v>
      </c>
      <c r="T125">
        <v>1.600000023841858</v>
      </c>
      <c r="U125">
        <v>83</v>
      </c>
      <c r="V125">
        <v>9.880000114440918</v>
      </c>
      <c r="W125">
        <v>0</v>
      </c>
      <c r="X125" t="b">
        <v>0</v>
      </c>
      <c r="Y125">
        <v>12</v>
      </c>
    </row>
    <row r="126" spans="1:25" ht="12.75">
      <c r="A126">
        <v>194</v>
      </c>
      <c r="B126" s="99">
        <v>38673</v>
      </c>
      <c r="C126" t="s">
        <v>696</v>
      </c>
      <c r="D126" t="s">
        <v>695</v>
      </c>
      <c r="F126" s="99">
        <v>38674</v>
      </c>
      <c r="G126" s="99">
        <v>38382</v>
      </c>
      <c r="H126" s="99">
        <v>38564</v>
      </c>
      <c r="P126">
        <v>14.729999542236328</v>
      </c>
      <c r="Q126" t="b">
        <v>0</v>
      </c>
      <c r="T126">
        <v>2.0999999046325684</v>
      </c>
      <c r="U126">
        <v>84</v>
      </c>
      <c r="V126">
        <v>4.03000020980835</v>
      </c>
      <c r="W126">
        <v>0</v>
      </c>
      <c r="X126" t="b">
        <v>0</v>
      </c>
      <c r="Y126">
        <v>16</v>
      </c>
    </row>
    <row r="127" spans="1:25" ht="12.75">
      <c r="A127">
        <v>195</v>
      </c>
      <c r="B127" s="99">
        <v>38673</v>
      </c>
      <c r="C127" t="s">
        <v>698</v>
      </c>
      <c r="D127" t="s">
        <v>697</v>
      </c>
      <c r="F127" s="99">
        <v>38674</v>
      </c>
      <c r="G127" s="99">
        <v>38716</v>
      </c>
      <c r="H127" s="99">
        <v>38625</v>
      </c>
      <c r="P127">
        <v>31.969999313354492</v>
      </c>
      <c r="Q127" t="b">
        <v>0</v>
      </c>
      <c r="T127">
        <v>2.0999999046325684</v>
      </c>
      <c r="U127">
        <v>96</v>
      </c>
      <c r="V127">
        <v>22.1200008392334</v>
      </c>
      <c r="W127">
        <v>0</v>
      </c>
      <c r="X127" t="b">
        <v>0</v>
      </c>
      <c r="Y127">
        <v>13</v>
      </c>
    </row>
    <row r="128" spans="1:25" ht="12.75">
      <c r="A128">
        <v>196</v>
      </c>
      <c r="B128" s="99">
        <v>38673</v>
      </c>
      <c r="C128" t="s">
        <v>701</v>
      </c>
      <c r="D128" t="s">
        <v>700</v>
      </c>
      <c r="F128" s="99">
        <v>38674</v>
      </c>
      <c r="G128" s="99">
        <v>38716</v>
      </c>
      <c r="H128" s="99">
        <v>38625</v>
      </c>
      <c r="P128">
        <v>26.75</v>
      </c>
      <c r="Q128" t="b">
        <v>0</v>
      </c>
      <c r="T128">
        <v>2.0999999046325684</v>
      </c>
      <c r="U128">
        <v>90</v>
      </c>
      <c r="V128">
        <v>12.300000190734863</v>
      </c>
      <c r="W128">
        <v>0</v>
      </c>
      <c r="X128" t="b">
        <v>0</v>
      </c>
      <c r="Y128">
        <v>13</v>
      </c>
    </row>
    <row r="129" spans="1:25" ht="12.75">
      <c r="A129">
        <v>197</v>
      </c>
      <c r="B129" s="99">
        <v>38673</v>
      </c>
      <c r="C129" t="s">
        <v>707</v>
      </c>
      <c r="D129" t="s">
        <v>706</v>
      </c>
      <c r="F129" s="99">
        <v>38674</v>
      </c>
      <c r="G129" s="99">
        <v>38897</v>
      </c>
      <c r="H129" s="99">
        <v>38625</v>
      </c>
      <c r="P129">
        <v>54.47999954223633</v>
      </c>
      <c r="Q129" t="b">
        <v>0</v>
      </c>
      <c r="T129">
        <v>10</v>
      </c>
      <c r="U129">
        <v>104</v>
      </c>
      <c r="V129">
        <v>56.81999969482422</v>
      </c>
      <c r="W129">
        <v>0</v>
      </c>
      <c r="X129" t="b">
        <v>0</v>
      </c>
      <c r="Y129">
        <v>19</v>
      </c>
    </row>
    <row r="130" spans="1:25" ht="12.75">
      <c r="A130">
        <v>199</v>
      </c>
      <c r="B130" s="99">
        <v>38673</v>
      </c>
      <c r="C130" t="s">
        <v>710</v>
      </c>
      <c r="D130" t="s">
        <v>709</v>
      </c>
      <c r="F130" s="99">
        <v>38674</v>
      </c>
      <c r="G130" s="99">
        <v>38716</v>
      </c>
      <c r="H130" s="99">
        <v>38625</v>
      </c>
      <c r="P130">
        <v>62.099998474121094</v>
      </c>
      <c r="Q130" t="b">
        <v>0</v>
      </c>
      <c r="T130">
        <v>6.300000190734863</v>
      </c>
      <c r="U130">
        <v>109</v>
      </c>
      <c r="V130">
        <v>45.08000183105469</v>
      </c>
      <c r="W130">
        <v>0</v>
      </c>
      <c r="X130" t="b">
        <v>0</v>
      </c>
      <c r="Y130">
        <v>20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10"/>
  <sheetViews>
    <sheetView workbookViewId="0" topLeftCell="A1">
      <selection activeCell="A5" sqref="A5"/>
    </sheetView>
  </sheetViews>
  <sheetFormatPr defaultColWidth="9.140625" defaultRowHeight="12.75"/>
  <sheetData>
    <row r="1" ht="12.75">
      <c r="A1" t="s">
        <v>384</v>
      </c>
    </row>
    <row r="3" ht="12.75">
      <c r="A3" t="s">
        <v>385</v>
      </c>
    </row>
    <row r="5" ht="12.75">
      <c r="A5" t="s">
        <v>599</v>
      </c>
    </row>
    <row r="6" ht="12.75">
      <c r="B6" t="s">
        <v>386</v>
      </c>
    </row>
    <row r="7" ht="12.75">
      <c r="B7" t="s">
        <v>387</v>
      </c>
    </row>
    <row r="8" ht="12.75">
      <c r="B8" t="s">
        <v>388</v>
      </c>
    </row>
    <row r="10" ht="12.75">
      <c r="A10" t="s">
        <v>389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The Catlin Gabel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Lowell G. Herr</dc:creator>
  <cp:keywords/>
  <dc:description/>
  <cp:lastModifiedBy>Lowell Herr</cp:lastModifiedBy>
  <cp:lastPrinted>2004-05-23T22:23:49Z</cp:lastPrinted>
  <dcterms:created xsi:type="dcterms:W3CDTF">1998-09-27T13:50:24Z</dcterms:created>
  <dcterms:modified xsi:type="dcterms:W3CDTF">2005-11-19T16:58:33Z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