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095" windowHeight="8355" activeTab="0"/>
  </bookViews>
  <sheets>
    <sheet name="Dec-2001 Summary" sheetId="1" r:id="rId1"/>
  </sheets>
  <definedNames>
    <definedName name="_xlnm.Print_Area" localSheetId="0">'Dec-2001 Summary'!#REF!</definedName>
  </definedNames>
  <calcPr fullCalcOnLoad="1"/>
</workbook>
</file>

<file path=xl/sharedStrings.xml><?xml version="1.0" encoding="utf-8"?>
<sst xmlns="http://schemas.openxmlformats.org/spreadsheetml/2006/main" count="368" uniqueCount="132">
  <si>
    <t>Partner</t>
  </si>
  <si>
    <t>Deborah Rollins Thorne</t>
  </si>
  <si>
    <t>Investments</t>
  </si>
  <si>
    <t>Shares</t>
  </si>
  <si>
    <t>Cost</t>
  </si>
  <si>
    <t>Symbol</t>
  </si>
  <si>
    <t xml:space="preserve">JNJ </t>
  </si>
  <si>
    <t>Johnson &amp; Johnson</t>
  </si>
  <si>
    <t>Biogen, Inc.</t>
  </si>
  <si>
    <t>BGEN</t>
  </si>
  <si>
    <t>Cash</t>
  </si>
  <si>
    <t>JNJ</t>
  </si>
  <si>
    <t>Biogen</t>
  </si>
  <si>
    <t>Annie Clausen</t>
  </si>
  <si>
    <t xml:space="preserve"> Value</t>
  </si>
  <si>
    <t>Totals</t>
  </si>
  <si>
    <t>Theressa Jefferson</t>
  </si>
  <si>
    <t>Debbie Hibbard</t>
  </si>
  <si>
    <t>Dee Harness</t>
  </si>
  <si>
    <t>Cheri Sipe</t>
  </si>
  <si>
    <t>Pam Low</t>
  </si>
  <si>
    <t>Lori Buffington</t>
  </si>
  <si>
    <t>Cindy Farley</t>
  </si>
  <si>
    <t>Jamie Harness</t>
  </si>
  <si>
    <t>Joselle Bacos</t>
  </si>
  <si>
    <t>Nancy Anderson</t>
  </si>
  <si>
    <t>Ellen Gunderson</t>
  </si>
  <si>
    <t>Bernice Hoosier</t>
  </si>
  <si>
    <t>Rose Mary Jost</t>
  </si>
  <si>
    <t>Carol Riley</t>
  </si>
  <si>
    <t>Patrice Goodman</t>
  </si>
  <si>
    <t>Gain/Loss</t>
  </si>
  <si>
    <t>G/L %</t>
  </si>
  <si>
    <t>Target Corp</t>
  </si>
  <si>
    <t>TGT</t>
  </si>
  <si>
    <t>Urocor, Inc.</t>
  </si>
  <si>
    <t>UCOR</t>
  </si>
  <si>
    <t>WMT</t>
  </si>
  <si>
    <t>Wal-Mart Stores</t>
  </si>
  <si>
    <t>Urocor, Inc</t>
  </si>
  <si>
    <t>Biogen, Inc</t>
  </si>
  <si>
    <t>Home Depot</t>
  </si>
  <si>
    <t>HD</t>
  </si>
  <si>
    <t>Tyco International</t>
  </si>
  <si>
    <t>TYC</t>
  </si>
  <si>
    <t>Hollywood Entertainment</t>
  </si>
  <si>
    <t>HLYW</t>
  </si>
  <si>
    <t>Sara Lee Corp</t>
  </si>
  <si>
    <t>SLE</t>
  </si>
  <si>
    <t>Cardinal Health</t>
  </si>
  <si>
    <t>CAH</t>
  </si>
  <si>
    <t>Fiserv, Inc</t>
  </si>
  <si>
    <t>FISV</t>
  </si>
  <si>
    <t>Capital One Financial</t>
  </si>
  <si>
    <t>COF</t>
  </si>
  <si>
    <t>United Technologies</t>
  </si>
  <si>
    <t>UTX</t>
  </si>
  <si>
    <t>NOK</t>
  </si>
  <si>
    <t>Nokia Corp</t>
  </si>
  <si>
    <t>PFE</t>
  </si>
  <si>
    <t>Check Point Software Tech</t>
  </si>
  <si>
    <t>CHKP</t>
  </si>
  <si>
    <t>ADI</t>
  </si>
  <si>
    <t>Analog Devices</t>
  </si>
  <si>
    <t>William Wrigley Jr. Company</t>
  </si>
  <si>
    <t>WWY</t>
  </si>
  <si>
    <t>Pfizer, Inc</t>
  </si>
  <si>
    <t>Microsoft</t>
  </si>
  <si>
    <t>MSFT</t>
  </si>
  <si>
    <t>Intel Corp</t>
  </si>
  <si>
    <t>INTC</t>
  </si>
  <si>
    <t>*100.636</t>
  </si>
  <si>
    <t>*Pulte Homes, Inc</t>
  </si>
  <si>
    <t>PHM</t>
  </si>
  <si>
    <t>Bausch &amp; Lomb</t>
  </si>
  <si>
    <t>BOL</t>
  </si>
  <si>
    <t>Concord EFS</t>
  </si>
  <si>
    <t>CEFT</t>
  </si>
  <si>
    <t>*40</t>
  </si>
  <si>
    <t>Genetech, Inc</t>
  </si>
  <si>
    <t>DNA</t>
  </si>
  <si>
    <t>Allergan, Inc.</t>
  </si>
  <si>
    <t>AGN</t>
  </si>
  <si>
    <t>Millennium Pharmaceuticals</t>
  </si>
  <si>
    <t>MLNM</t>
  </si>
  <si>
    <t>McDonald's Corp</t>
  </si>
  <si>
    <t>MCD</t>
  </si>
  <si>
    <t>McDonalds</t>
  </si>
  <si>
    <t>Exxon Mobil Corp</t>
  </si>
  <si>
    <t>XOM</t>
  </si>
  <si>
    <t>Novartis AG</t>
  </si>
  <si>
    <t>NVS</t>
  </si>
  <si>
    <t>Starbucks</t>
  </si>
  <si>
    <t>SBUX</t>
  </si>
  <si>
    <t>Microsoft Corp</t>
  </si>
  <si>
    <t>Estee Lauder</t>
  </si>
  <si>
    <t>EL</t>
  </si>
  <si>
    <t>Direct Focus</t>
  </si>
  <si>
    <t>DFXI</t>
  </si>
  <si>
    <t>Katie Moseley</t>
  </si>
  <si>
    <t>*30</t>
  </si>
  <si>
    <t>Brandi Toscano</t>
  </si>
  <si>
    <t>Biogen Inc</t>
  </si>
  <si>
    <t>Verizon Communications</t>
  </si>
  <si>
    <t>VZ</t>
  </si>
  <si>
    <t>Martha Stewart Living</t>
  </si>
  <si>
    <t>MSO</t>
  </si>
  <si>
    <t>3M</t>
  </si>
  <si>
    <t>MMM</t>
  </si>
  <si>
    <t>Citicorp Inc</t>
  </si>
  <si>
    <t>C</t>
  </si>
  <si>
    <t>Lockheed Martin</t>
  </si>
  <si>
    <t>LMT</t>
  </si>
  <si>
    <t>RPM, Inc</t>
  </si>
  <si>
    <t>RPM</t>
  </si>
  <si>
    <t>Proctor &amp; Gamble</t>
  </si>
  <si>
    <t>PG</t>
  </si>
  <si>
    <t>WD-40 Company</t>
  </si>
  <si>
    <t>WDFC</t>
  </si>
  <si>
    <t>Harley-Davidson, Inc.</t>
  </si>
  <si>
    <t>HDI</t>
  </si>
  <si>
    <t>K-Mart</t>
  </si>
  <si>
    <t>KM</t>
  </si>
  <si>
    <t>Bank of America</t>
  </si>
  <si>
    <t>BAC</t>
  </si>
  <si>
    <t>Annette Gault</t>
  </si>
  <si>
    <t>Eli Lilly</t>
  </si>
  <si>
    <t>LLY</t>
  </si>
  <si>
    <t>Coach</t>
  </si>
  <si>
    <t>COH</t>
  </si>
  <si>
    <t>Sara Lee Corp.</t>
  </si>
  <si>
    <t>Debra Appel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</si>
</sst>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Accounting"/>
      <sz val="8"/>
      <name val="Arial"/>
      <family val="2"/>
    </font>
    <font>
      <b/>
      <u val="singleAccounting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4" fontId="1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9" fontId="2" fillId="2" borderId="3" xfId="19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44" fontId="1" fillId="2" borderId="6" xfId="17" applyFont="1" applyFill="1" applyBorder="1" applyAlignment="1">
      <alignment/>
    </xf>
    <xf numFmtId="44" fontId="1" fillId="2" borderId="0" xfId="17" applyFont="1" applyFill="1" applyBorder="1" applyAlignment="1">
      <alignment/>
    </xf>
    <xf numFmtId="44" fontId="1" fillId="2" borderId="0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44" fontId="2" fillId="2" borderId="0" xfId="0" applyNumberFormat="1" applyFont="1" applyFill="1" applyBorder="1" applyAlignment="1">
      <alignment/>
    </xf>
    <xf numFmtId="0" fontId="1" fillId="2" borderId="0" xfId="17" applyNumberFormat="1" applyFont="1" applyFill="1" applyBorder="1" applyAlignment="1">
      <alignment horizontal="center"/>
    </xf>
    <xf numFmtId="44" fontId="1" fillId="2" borderId="8" xfId="17" applyFont="1" applyFill="1" applyBorder="1" applyAlignment="1">
      <alignment horizontal="center"/>
    </xf>
    <xf numFmtId="44" fontId="1" fillId="2" borderId="8" xfId="17" applyFont="1" applyFill="1" applyBorder="1" applyAlignment="1">
      <alignment/>
    </xf>
    <xf numFmtId="44" fontId="3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44" fontId="2" fillId="2" borderId="10" xfId="17" applyFont="1" applyFill="1" applyBorder="1" applyAlignment="1">
      <alignment horizontal="center"/>
    </xf>
    <xf numFmtId="44" fontId="2" fillId="2" borderId="10" xfId="17" applyFont="1" applyFill="1" applyBorder="1" applyAlignment="1">
      <alignment/>
    </xf>
    <xf numFmtId="44" fontId="1" fillId="2" borderId="10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44" fontId="1" fillId="0" borderId="0" xfId="17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44" fontId="1" fillId="2" borderId="0" xfId="17" applyFont="1" applyFill="1" applyBorder="1" applyAlignment="1">
      <alignment horizontal="center"/>
    </xf>
    <xf numFmtId="164" fontId="1" fillId="2" borderId="7" xfId="19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2" fillId="2" borderId="10" xfId="0" applyNumberFormat="1" applyFont="1" applyFill="1" applyBorder="1" applyAlignment="1">
      <alignment/>
    </xf>
    <xf numFmtId="44" fontId="2" fillId="2" borderId="10" xfId="0" applyNumberFormat="1" applyFont="1" applyFill="1" applyBorder="1" applyAlignment="1">
      <alignment/>
    </xf>
    <xf numFmtId="44" fontId="2" fillId="0" borderId="0" xfId="17" applyFont="1" applyFill="1" applyAlignment="1">
      <alignment horizontal="center"/>
    </xf>
    <xf numFmtId="44" fontId="1" fillId="0" borderId="0" xfId="17" applyFont="1" applyFill="1" applyAlignment="1">
      <alignment/>
    </xf>
    <xf numFmtId="164" fontId="1" fillId="2" borderId="11" xfId="19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44" fontId="4" fillId="2" borderId="0" xfId="0" applyNumberFormat="1" applyFont="1" applyFill="1" applyBorder="1" applyAlignment="1">
      <alignment/>
    </xf>
    <xf numFmtId="44" fontId="3" fillId="2" borderId="0" xfId="17" applyFont="1" applyFill="1" applyBorder="1" applyAlignment="1">
      <alignment horizontal="center"/>
    </xf>
    <xf numFmtId="44" fontId="3" fillId="2" borderId="0" xfId="17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workbookViewId="0" topLeftCell="A1">
      <selection activeCell="B1" sqref="B1"/>
    </sheetView>
  </sheetViews>
  <sheetFormatPr defaultColWidth="9.140625" defaultRowHeight="12.75"/>
  <cols>
    <col min="1" max="1" width="7.00390625" style="0" bestFit="1" customWidth="1"/>
    <col min="2" max="2" width="17.28125" style="0" bestFit="1" customWidth="1"/>
    <col min="3" max="3" width="20.421875" style="0" bestFit="1" customWidth="1"/>
    <col min="4" max="4" width="6.8515625" style="0" bestFit="1" customWidth="1"/>
    <col min="5" max="5" width="7.140625" style="0" bestFit="1" customWidth="1"/>
    <col min="6" max="7" width="9.8515625" style="0" bestFit="1" customWidth="1"/>
    <col min="8" max="8" width="2.8515625" style="0" customWidth="1"/>
    <col min="9" max="9" width="9.00390625" style="0" bestFit="1" customWidth="1"/>
    <col min="10" max="10" width="8.57421875" style="0" bestFit="1" customWidth="1"/>
    <col min="13" max="13" width="20.421875" style="0" bestFit="1" customWidth="1"/>
    <col min="14" max="14" width="25.57421875" style="0" bestFit="1" customWidth="1"/>
    <col min="15" max="15" width="9.421875" style="0" customWidth="1"/>
    <col min="16" max="16" width="7.28125" style="0" bestFit="1" customWidth="1"/>
    <col min="17" max="18" width="11.28125" style="0" bestFit="1" customWidth="1"/>
    <col min="20" max="21" width="9.8515625" style="0" bestFit="1" customWidth="1"/>
  </cols>
  <sheetData>
    <row r="1" spans="1:10" ht="13.5" thickBot="1">
      <c r="A1" s="1">
        <v>37256</v>
      </c>
      <c r="B1" s="2" t="s">
        <v>0</v>
      </c>
      <c r="C1" s="3" t="s">
        <v>2</v>
      </c>
      <c r="D1" s="3" t="s">
        <v>5</v>
      </c>
      <c r="E1" s="3" t="s">
        <v>3</v>
      </c>
      <c r="F1" s="3" t="s">
        <v>4</v>
      </c>
      <c r="G1" s="3" t="s">
        <v>14</v>
      </c>
      <c r="H1" s="4"/>
      <c r="I1" s="3" t="s">
        <v>31</v>
      </c>
      <c r="J1" s="5" t="s">
        <v>32</v>
      </c>
    </row>
    <row r="2" spans="1:10" ht="12.75">
      <c r="A2" s="6">
        <v>3101</v>
      </c>
      <c r="B2" s="7" t="s">
        <v>1</v>
      </c>
      <c r="C2" s="7" t="s">
        <v>53</v>
      </c>
      <c r="D2" s="8" t="s">
        <v>54</v>
      </c>
      <c r="E2" s="9">
        <v>20.02</v>
      </c>
      <c r="F2" s="10">
        <v>1321.8</v>
      </c>
      <c r="G2" s="11">
        <v>1080.08</v>
      </c>
      <c r="H2" s="7"/>
      <c r="I2" s="12">
        <f aca="true" t="shared" si="0" ref="I2:I11">SUM(G2-F2)</f>
        <v>-241.72000000000003</v>
      </c>
      <c r="J2" s="13">
        <f aca="true" t="shared" si="1" ref="J2:J11">SUM(I2/F2)</f>
        <v>-0.1828718414283553</v>
      </c>
    </row>
    <row r="3" spans="1:10" ht="12.75">
      <c r="A3" s="6"/>
      <c r="B3" s="7"/>
      <c r="C3" s="7" t="s">
        <v>55</v>
      </c>
      <c r="D3" s="8" t="s">
        <v>56</v>
      </c>
      <c r="E3" s="9">
        <v>10.07</v>
      </c>
      <c r="F3" s="11">
        <v>816.2</v>
      </c>
      <c r="G3" s="11">
        <v>650.82</v>
      </c>
      <c r="H3" s="7"/>
      <c r="I3" s="12">
        <f t="shared" si="0"/>
        <v>-165.38</v>
      </c>
      <c r="J3" s="13">
        <f t="shared" si="1"/>
        <v>-0.2026219063954913</v>
      </c>
    </row>
    <row r="4" spans="1:10" ht="12.75">
      <c r="A4" s="6"/>
      <c r="B4" s="7"/>
      <c r="C4" s="7" t="s">
        <v>58</v>
      </c>
      <c r="D4" s="8" t="s">
        <v>57</v>
      </c>
      <c r="E4" s="9">
        <v>50</v>
      </c>
      <c r="F4" s="11">
        <v>1030.5</v>
      </c>
      <c r="G4" s="11">
        <v>1226.5</v>
      </c>
      <c r="H4" s="7"/>
      <c r="I4" s="14">
        <f t="shared" si="0"/>
        <v>196</v>
      </c>
      <c r="J4" s="13">
        <f t="shared" si="1"/>
        <v>0.19019893255701115</v>
      </c>
    </row>
    <row r="5" spans="1:10" ht="12.75">
      <c r="A5" s="6"/>
      <c r="B5" s="7"/>
      <c r="C5" s="7" t="s">
        <v>66</v>
      </c>
      <c r="D5" s="8" t="s">
        <v>59</v>
      </c>
      <c r="E5" s="9">
        <v>25.132</v>
      </c>
      <c r="F5" s="11">
        <v>1085.25</v>
      </c>
      <c r="G5" s="11">
        <v>1001.51</v>
      </c>
      <c r="H5" s="7"/>
      <c r="I5" s="12">
        <f t="shared" si="0"/>
        <v>-83.74000000000001</v>
      </c>
      <c r="J5" s="13">
        <f t="shared" si="1"/>
        <v>-0.0771619442524764</v>
      </c>
    </row>
    <row r="6" spans="1:10" ht="12.75">
      <c r="A6" s="6"/>
      <c r="B6" s="7"/>
      <c r="C6" s="7" t="s">
        <v>60</v>
      </c>
      <c r="D6" s="8" t="s">
        <v>61</v>
      </c>
      <c r="E6" s="15">
        <v>20</v>
      </c>
      <c r="F6" s="11">
        <v>950</v>
      </c>
      <c r="G6" s="11">
        <v>797.8</v>
      </c>
      <c r="H6" s="7"/>
      <c r="I6" s="12">
        <f t="shared" si="0"/>
        <v>-152.20000000000005</v>
      </c>
      <c r="J6" s="13">
        <f t="shared" si="1"/>
        <v>-0.16021052631578953</v>
      </c>
    </row>
    <row r="7" spans="1:10" ht="12.75">
      <c r="A7" s="6"/>
      <c r="B7" s="7"/>
      <c r="C7" s="7" t="s">
        <v>63</v>
      </c>
      <c r="D7" s="8" t="s">
        <v>62</v>
      </c>
      <c r="E7" s="15">
        <v>20</v>
      </c>
      <c r="F7" s="11">
        <v>933</v>
      </c>
      <c r="G7" s="11">
        <v>887.8</v>
      </c>
      <c r="H7" s="7"/>
      <c r="I7" s="12">
        <f t="shared" si="0"/>
        <v>-45.200000000000045</v>
      </c>
      <c r="J7" s="13">
        <f t="shared" si="1"/>
        <v>-0.048445873526259425</v>
      </c>
    </row>
    <row r="8" spans="1:10" ht="12.75">
      <c r="A8" s="6"/>
      <c r="B8" s="7"/>
      <c r="C8" s="7" t="s">
        <v>64</v>
      </c>
      <c r="D8" s="8" t="s">
        <v>65</v>
      </c>
      <c r="E8" s="15">
        <v>15.118</v>
      </c>
      <c r="F8" s="11">
        <v>730.95</v>
      </c>
      <c r="G8" s="11">
        <v>776.61</v>
      </c>
      <c r="H8" s="7"/>
      <c r="I8" s="14">
        <f t="shared" si="0"/>
        <v>45.65999999999997</v>
      </c>
      <c r="J8" s="13">
        <f t="shared" si="1"/>
        <v>0.062466652985840296</v>
      </c>
    </row>
    <row r="9" spans="1:10" ht="12.75">
      <c r="A9" s="6"/>
      <c r="B9" s="7"/>
      <c r="C9" s="7" t="s">
        <v>67</v>
      </c>
      <c r="D9" s="8" t="s">
        <v>68</v>
      </c>
      <c r="E9" s="15">
        <v>20</v>
      </c>
      <c r="F9" s="11">
        <v>1301.6</v>
      </c>
      <c r="G9" s="11">
        <v>1340.8</v>
      </c>
      <c r="H9" s="7"/>
      <c r="I9" s="14">
        <f t="shared" si="0"/>
        <v>39.200000000000045</v>
      </c>
      <c r="J9" s="13">
        <f t="shared" si="1"/>
        <v>0.0301167793484942</v>
      </c>
    </row>
    <row r="10" spans="1:10" ht="12.75">
      <c r="A10" s="6"/>
      <c r="B10" s="7"/>
      <c r="C10" s="7" t="s">
        <v>69</v>
      </c>
      <c r="D10" s="8" t="s">
        <v>70</v>
      </c>
      <c r="E10" s="15">
        <v>15.01</v>
      </c>
      <c r="F10" s="11">
        <v>428.85</v>
      </c>
      <c r="G10" s="11">
        <v>472.06</v>
      </c>
      <c r="H10" s="7"/>
      <c r="I10" s="14">
        <f t="shared" si="0"/>
        <v>43.20999999999998</v>
      </c>
      <c r="J10" s="13">
        <f t="shared" si="1"/>
        <v>0.10075784073685433</v>
      </c>
    </row>
    <row r="11" spans="1:10" ht="15">
      <c r="A11" s="6"/>
      <c r="B11" s="7"/>
      <c r="C11" s="7" t="s">
        <v>10</v>
      </c>
      <c r="D11" s="8"/>
      <c r="E11" s="9"/>
      <c r="F11" s="16">
        <v>1401.85</v>
      </c>
      <c r="G11" s="17">
        <v>1401.85</v>
      </c>
      <c r="H11" s="7"/>
      <c r="I11" s="18">
        <f t="shared" si="0"/>
        <v>0</v>
      </c>
      <c r="J11" s="13">
        <f t="shared" si="1"/>
        <v>0</v>
      </c>
    </row>
    <row r="12" spans="1:10" ht="13.5" thickBot="1">
      <c r="A12" s="19"/>
      <c r="B12" s="20"/>
      <c r="C12" s="20"/>
      <c r="D12" s="21"/>
      <c r="E12" s="22" t="s">
        <v>15</v>
      </c>
      <c r="F12" s="23">
        <f>SUM(F2:F11)</f>
        <v>10000</v>
      </c>
      <c r="G12" s="24">
        <f>SUM(G2:G11)</f>
        <v>9635.83</v>
      </c>
      <c r="H12" s="20"/>
      <c r="I12" s="25">
        <f>SUM(I2:I11)</f>
        <v>-364.17000000000013</v>
      </c>
      <c r="J12" s="26">
        <f>SUM(I12/10000)</f>
        <v>-0.03641700000000001</v>
      </c>
    </row>
    <row r="13" spans="1:10" ht="13.5" thickBot="1">
      <c r="A13" s="27"/>
      <c r="B13" s="28"/>
      <c r="C13" s="28"/>
      <c r="D13" s="29"/>
      <c r="E13" s="30"/>
      <c r="F13" s="31"/>
      <c r="G13" s="28"/>
      <c r="H13" s="28"/>
      <c r="I13" s="28"/>
      <c r="J13" s="28"/>
    </row>
    <row r="14" spans="1:10" ht="13.5" thickBot="1">
      <c r="A14" s="32"/>
      <c r="B14" s="33" t="s">
        <v>0</v>
      </c>
      <c r="C14" s="3" t="s">
        <v>2</v>
      </c>
      <c r="D14" s="3" t="s">
        <v>5</v>
      </c>
      <c r="E14" s="3" t="s">
        <v>3</v>
      </c>
      <c r="F14" s="3" t="s">
        <v>4</v>
      </c>
      <c r="G14" s="3" t="s">
        <v>14</v>
      </c>
      <c r="H14" s="34"/>
      <c r="I14" s="3" t="s">
        <v>31</v>
      </c>
      <c r="J14" s="5" t="s">
        <v>32</v>
      </c>
    </row>
    <row r="15" spans="1:10" ht="12.75">
      <c r="A15" s="6">
        <v>3102</v>
      </c>
      <c r="B15" s="7" t="s">
        <v>16</v>
      </c>
      <c r="C15" s="7" t="s">
        <v>7</v>
      </c>
      <c r="D15" s="8" t="s">
        <v>6</v>
      </c>
      <c r="E15" s="9" t="s">
        <v>71</v>
      </c>
      <c r="F15" s="35">
        <v>5102</v>
      </c>
      <c r="G15" s="11">
        <v>5947.59</v>
      </c>
      <c r="H15" s="7"/>
      <c r="I15" s="14">
        <f>SUM(G15-F15)</f>
        <v>845.5900000000001</v>
      </c>
      <c r="J15" s="36">
        <f aca="true" t="shared" si="2" ref="J15:J20">SUM(I15/F15)</f>
        <v>0.1657369658957272</v>
      </c>
    </row>
    <row r="16" spans="1:10" ht="12.75">
      <c r="A16" s="6"/>
      <c r="B16" s="7"/>
      <c r="C16" s="7" t="s">
        <v>8</v>
      </c>
      <c r="D16" s="8" t="s">
        <v>9</v>
      </c>
      <c r="E16" s="9">
        <v>50</v>
      </c>
      <c r="F16" s="35">
        <v>3260.5</v>
      </c>
      <c r="G16" s="11">
        <v>2867.5</v>
      </c>
      <c r="H16" s="7"/>
      <c r="I16" s="12">
        <f>SUM(G16-F16)</f>
        <v>-393</v>
      </c>
      <c r="J16" s="36">
        <f t="shared" si="2"/>
        <v>-0.12053366048152124</v>
      </c>
    </row>
    <row r="17" spans="1:10" ht="12.75">
      <c r="A17" s="6"/>
      <c r="B17" s="7"/>
      <c r="C17" s="7" t="s">
        <v>60</v>
      </c>
      <c r="D17" s="8" t="s">
        <v>61</v>
      </c>
      <c r="E17" s="9">
        <v>5</v>
      </c>
      <c r="F17" s="35">
        <v>225</v>
      </c>
      <c r="G17" s="11">
        <v>199.45</v>
      </c>
      <c r="H17" s="7"/>
      <c r="I17" s="12">
        <f>SUM(G17-F17)</f>
        <v>-25.55000000000001</v>
      </c>
      <c r="J17" s="36">
        <f t="shared" si="2"/>
        <v>-0.1135555555555556</v>
      </c>
    </row>
    <row r="18" spans="1:10" ht="12.75">
      <c r="A18" s="6"/>
      <c r="B18" s="7"/>
      <c r="C18" s="7" t="s">
        <v>45</v>
      </c>
      <c r="D18" s="8" t="s">
        <v>46</v>
      </c>
      <c r="E18" s="9">
        <v>50</v>
      </c>
      <c r="F18" s="35">
        <v>724.5</v>
      </c>
      <c r="G18" s="11">
        <v>714.5</v>
      </c>
      <c r="H18" s="7"/>
      <c r="I18" s="12">
        <f>SUM(G18-F18)</f>
        <v>-10</v>
      </c>
      <c r="J18" s="36">
        <f t="shared" si="2"/>
        <v>-0.013802622498274672</v>
      </c>
    </row>
    <row r="19" spans="1:10" ht="15">
      <c r="A19" s="6"/>
      <c r="B19" s="7"/>
      <c r="C19" s="7" t="s">
        <v>10</v>
      </c>
      <c r="D19" s="8"/>
      <c r="E19" s="37"/>
      <c r="F19" s="16">
        <v>688</v>
      </c>
      <c r="G19" s="17">
        <v>688</v>
      </c>
      <c r="H19" s="7"/>
      <c r="I19" s="18">
        <f>SUM(G19-F19)</f>
        <v>0</v>
      </c>
      <c r="J19" s="36">
        <f t="shared" si="2"/>
        <v>0</v>
      </c>
    </row>
    <row r="20" spans="1:10" ht="13.5" thickBot="1">
      <c r="A20" s="19"/>
      <c r="B20" s="20"/>
      <c r="C20" s="20"/>
      <c r="D20" s="21"/>
      <c r="E20" s="38" t="s">
        <v>15</v>
      </c>
      <c r="F20" s="23">
        <f>SUM(F15:F19)</f>
        <v>10000</v>
      </c>
      <c r="G20" s="24">
        <f>SUM(G15:G19)</f>
        <v>10417.04</v>
      </c>
      <c r="H20" s="20"/>
      <c r="I20" s="39">
        <f>SUM(I15:I19)</f>
        <v>417.04000000000013</v>
      </c>
      <c r="J20" s="26">
        <f t="shared" si="2"/>
        <v>0.04170400000000001</v>
      </c>
    </row>
    <row r="21" spans="1:10" ht="13.5" thickBot="1">
      <c r="A21" s="27"/>
      <c r="B21" s="28"/>
      <c r="C21" s="28"/>
      <c r="D21" s="29"/>
      <c r="E21" s="30"/>
      <c r="F21" s="40"/>
      <c r="G21" s="41"/>
      <c r="H21" s="28"/>
      <c r="I21" s="28"/>
      <c r="J21" s="28"/>
    </row>
    <row r="22" spans="1:10" ht="13.5" thickBot="1">
      <c r="A22" s="32"/>
      <c r="B22" s="33" t="s">
        <v>0</v>
      </c>
      <c r="C22" s="3" t="s">
        <v>2</v>
      </c>
      <c r="D22" s="3" t="s">
        <v>5</v>
      </c>
      <c r="E22" s="3" t="s">
        <v>3</v>
      </c>
      <c r="F22" s="3" t="s">
        <v>4</v>
      </c>
      <c r="G22" s="3" t="s">
        <v>14</v>
      </c>
      <c r="H22" s="34"/>
      <c r="I22" s="3" t="s">
        <v>31</v>
      </c>
      <c r="J22" s="5" t="s">
        <v>32</v>
      </c>
    </row>
    <row r="23" spans="1:10" ht="12.75">
      <c r="A23" s="6">
        <v>3103</v>
      </c>
      <c r="B23" s="7" t="s">
        <v>13</v>
      </c>
      <c r="C23" s="7" t="s">
        <v>10</v>
      </c>
      <c r="D23" s="8"/>
      <c r="E23" s="37"/>
      <c r="F23" s="35">
        <v>10000</v>
      </c>
      <c r="G23" s="11">
        <v>10000</v>
      </c>
      <c r="H23" s="7"/>
      <c r="I23" s="12">
        <f>SUM(G23-F23)</f>
        <v>0</v>
      </c>
      <c r="J23" s="36">
        <f>SUM(I23/F23)</f>
        <v>0</v>
      </c>
    </row>
    <row r="24" spans="1:10" ht="13.5" thickBot="1">
      <c r="A24" s="19"/>
      <c r="B24" s="20"/>
      <c r="C24" s="20"/>
      <c r="D24" s="21"/>
      <c r="E24" s="38" t="s">
        <v>15</v>
      </c>
      <c r="F24" s="23">
        <f>SUM(F23)</f>
        <v>10000</v>
      </c>
      <c r="G24" s="24">
        <f>SUM(G23)</f>
        <v>10000</v>
      </c>
      <c r="H24" s="20"/>
      <c r="I24" s="39">
        <f>SUM(G24-10000)</f>
        <v>0</v>
      </c>
      <c r="J24" s="42">
        <f>SUM(I24/10000)</f>
        <v>0</v>
      </c>
    </row>
    <row r="25" spans="1:10" ht="13.5" thickBot="1">
      <c r="A25" s="27"/>
      <c r="B25" s="28"/>
      <c r="C25" s="28"/>
      <c r="D25" s="29"/>
      <c r="E25" s="30"/>
      <c r="F25" s="31"/>
      <c r="G25" s="28"/>
      <c r="H25" s="28"/>
      <c r="I25" s="28"/>
      <c r="J25" s="28"/>
    </row>
    <row r="26" spans="1:10" ht="13.5" thickBot="1">
      <c r="A26" s="32"/>
      <c r="B26" s="33" t="s">
        <v>0</v>
      </c>
      <c r="C26" s="3" t="s">
        <v>2</v>
      </c>
      <c r="D26" s="3" t="s">
        <v>5</v>
      </c>
      <c r="E26" s="3" t="s">
        <v>3</v>
      </c>
      <c r="F26" s="3" t="s">
        <v>4</v>
      </c>
      <c r="G26" s="3" t="s">
        <v>14</v>
      </c>
      <c r="H26" s="34"/>
      <c r="I26" s="3" t="s">
        <v>31</v>
      </c>
      <c r="J26" s="5" t="s">
        <v>32</v>
      </c>
    </row>
    <row r="27" spans="1:10" ht="12.75">
      <c r="A27" s="6">
        <v>3104</v>
      </c>
      <c r="B27" s="7" t="s">
        <v>17</v>
      </c>
      <c r="C27" s="43" t="s">
        <v>72</v>
      </c>
      <c r="D27" s="44" t="s">
        <v>73</v>
      </c>
      <c r="E27" s="9">
        <v>8.94</v>
      </c>
      <c r="F27" s="11">
        <v>399.2</v>
      </c>
      <c r="G27" s="11">
        <v>399.35</v>
      </c>
      <c r="H27" s="7"/>
      <c r="I27" s="14">
        <f aca="true" t="shared" si="3" ref="I27:I36">SUM(G27-F27)</f>
        <v>0.1500000000000341</v>
      </c>
      <c r="J27" s="36">
        <f aca="true" t="shared" si="4" ref="J27:J36">SUM(I27/F27)</f>
        <v>0.00037575150300609746</v>
      </c>
    </row>
    <row r="28" spans="1:10" ht="12.75">
      <c r="A28" s="6"/>
      <c r="B28" s="7"/>
      <c r="C28" s="43" t="s">
        <v>74</v>
      </c>
      <c r="D28" s="44" t="s">
        <v>75</v>
      </c>
      <c r="E28" s="9">
        <v>10.15</v>
      </c>
      <c r="F28" s="11">
        <v>350</v>
      </c>
      <c r="G28" s="11">
        <v>382.25</v>
      </c>
      <c r="H28" s="7"/>
      <c r="I28" s="14">
        <f t="shared" si="3"/>
        <v>32.25</v>
      </c>
      <c r="J28" s="36">
        <f t="shared" si="4"/>
        <v>0.09214285714285714</v>
      </c>
    </row>
    <row r="29" spans="1:10" ht="12.75">
      <c r="A29" s="6"/>
      <c r="B29" s="7"/>
      <c r="C29" s="43" t="s">
        <v>33</v>
      </c>
      <c r="D29" s="44" t="s">
        <v>34</v>
      </c>
      <c r="E29" s="9">
        <v>20.06</v>
      </c>
      <c r="F29" s="11">
        <v>726.2</v>
      </c>
      <c r="G29" s="11">
        <v>823.46</v>
      </c>
      <c r="H29" s="7"/>
      <c r="I29" s="14">
        <f t="shared" si="3"/>
        <v>97.25999999999999</v>
      </c>
      <c r="J29" s="36">
        <f t="shared" si="4"/>
        <v>0.1339300468190581</v>
      </c>
    </row>
    <row r="30" spans="1:10" ht="12.75">
      <c r="A30" s="6"/>
      <c r="B30" s="7"/>
      <c r="C30" s="43" t="s">
        <v>76</v>
      </c>
      <c r="D30" s="44" t="s">
        <v>77</v>
      </c>
      <c r="E30" s="9" t="s">
        <v>78</v>
      </c>
      <c r="F30" s="11">
        <v>1137.7</v>
      </c>
      <c r="G30" s="11">
        <v>1311.2</v>
      </c>
      <c r="H30" s="7"/>
      <c r="I30" s="14">
        <f t="shared" si="3"/>
        <v>173.5</v>
      </c>
      <c r="J30" s="36">
        <f t="shared" si="4"/>
        <v>0.15250065922475167</v>
      </c>
    </row>
    <row r="31" spans="1:10" ht="12.75">
      <c r="A31" s="6"/>
      <c r="B31" s="7"/>
      <c r="C31" s="43" t="s">
        <v>79</v>
      </c>
      <c r="D31" s="44" t="s">
        <v>80</v>
      </c>
      <c r="E31" s="9">
        <v>25</v>
      </c>
      <c r="F31" s="11">
        <v>1144.5</v>
      </c>
      <c r="G31" s="11">
        <v>1356.25</v>
      </c>
      <c r="H31" s="7"/>
      <c r="I31" s="14">
        <f t="shared" si="3"/>
        <v>211.75</v>
      </c>
      <c r="J31" s="36">
        <f t="shared" si="4"/>
        <v>0.18501529051987767</v>
      </c>
    </row>
    <row r="32" spans="1:10" ht="12.75">
      <c r="A32" s="6"/>
      <c r="B32" s="7"/>
      <c r="C32" s="43" t="s">
        <v>81</v>
      </c>
      <c r="D32" s="44" t="s">
        <v>82</v>
      </c>
      <c r="E32" s="9">
        <v>25.064</v>
      </c>
      <c r="F32" s="11">
        <v>1858</v>
      </c>
      <c r="G32" s="11">
        <v>1881.05</v>
      </c>
      <c r="H32" s="7"/>
      <c r="I32" s="14">
        <f t="shared" si="3"/>
        <v>23.049999999999955</v>
      </c>
      <c r="J32" s="36">
        <f t="shared" si="4"/>
        <v>0.0124058127018299</v>
      </c>
    </row>
    <row r="33" spans="1:10" ht="12.75">
      <c r="A33" s="6"/>
      <c r="B33" s="7"/>
      <c r="C33" s="43" t="s">
        <v>83</v>
      </c>
      <c r="D33" s="44" t="s">
        <v>84</v>
      </c>
      <c r="E33" s="9">
        <v>25</v>
      </c>
      <c r="F33" s="11">
        <v>720.75</v>
      </c>
      <c r="G33" s="11">
        <v>612.75</v>
      </c>
      <c r="H33" s="7"/>
      <c r="I33" s="12">
        <f t="shared" si="3"/>
        <v>-108</v>
      </c>
      <c r="J33" s="36">
        <f t="shared" si="4"/>
        <v>-0.14984391259105098</v>
      </c>
    </row>
    <row r="34" spans="1:10" ht="12.75">
      <c r="A34" s="6"/>
      <c r="B34" s="7"/>
      <c r="C34" s="43" t="s">
        <v>85</v>
      </c>
      <c r="D34" s="44" t="s">
        <v>86</v>
      </c>
      <c r="E34" s="9">
        <v>25</v>
      </c>
      <c r="F34" s="11">
        <v>674.5</v>
      </c>
      <c r="G34" s="11">
        <v>661.75</v>
      </c>
      <c r="H34" s="7"/>
      <c r="I34" s="12">
        <f t="shared" si="3"/>
        <v>-12.75</v>
      </c>
      <c r="J34" s="36">
        <f t="shared" si="4"/>
        <v>-0.018902891030392884</v>
      </c>
    </row>
    <row r="35" spans="1:10" ht="12.75">
      <c r="A35" s="6"/>
      <c r="B35" s="7"/>
      <c r="C35" s="43" t="s">
        <v>67</v>
      </c>
      <c r="D35" s="44" t="s">
        <v>68</v>
      </c>
      <c r="E35" s="9">
        <v>25</v>
      </c>
      <c r="F35" s="11">
        <v>1695</v>
      </c>
      <c r="G35" s="11">
        <v>1676</v>
      </c>
      <c r="H35" s="7"/>
      <c r="I35" s="12">
        <f t="shared" si="3"/>
        <v>-19</v>
      </c>
      <c r="J35" s="36">
        <f t="shared" si="4"/>
        <v>-0.011209439528023599</v>
      </c>
    </row>
    <row r="36" spans="1:10" ht="15">
      <c r="A36" s="6"/>
      <c r="B36" s="7"/>
      <c r="C36" s="7" t="s">
        <v>10</v>
      </c>
      <c r="D36" s="8"/>
      <c r="E36" s="37"/>
      <c r="F36" s="16">
        <v>1294.15</v>
      </c>
      <c r="G36" s="17">
        <v>1294.87</v>
      </c>
      <c r="H36" s="7"/>
      <c r="I36" s="45">
        <f t="shared" si="3"/>
        <v>0.7199999999997999</v>
      </c>
      <c r="J36" s="36">
        <f t="shared" si="4"/>
        <v>0.0005563497276202912</v>
      </c>
    </row>
    <row r="37" spans="1:10" ht="13.5" thickBot="1">
      <c r="A37" s="19"/>
      <c r="B37" s="20"/>
      <c r="C37" s="20"/>
      <c r="D37" s="21"/>
      <c r="E37" s="38" t="s">
        <v>15</v>
      </c>
      <c r="F37" s="23">
        <f>SUM(F27:F36)</f>
        <v>10000</v>
      </c>
      <c r="G37" s="24">
        <f>SUM(G27:G36)</f>
        <v>10398.93</v>
      </c>
      <c r="H37" s="20"/>
      <c r="I37" s="39">
        <f>SUM(G37-10000)</f>
        <v>398.9300000000003</v>
      </c>
      <c r="J37" s="42">
        <f>SUM(I37/10000)</f>
        <v>0.039893000000000026</v>
      </c>
    </row>
    <row r="38" spans="1:10" ht="13.5" thickBot="1">
      <c r="A38" s="27"/>
      <c r="B38" s="28"/>
      <c r="C38" s="28"/>
      <c r="D38" s="29"/>
      <c r="E38" s="30"/>
      <c r="F38" s="31"/>
      <c r="G38" s="28"/>
      <c r="H38" s="28"/>
      <c r="I38" s="28"/>
      <c r="J38" s="28"/>
    </row>
    <row r="39" spans="1:10" ht="13.5" thickBot="1">
      <c r="A39" s="32"/>
      <c r="B39" s="33" t="s">
        <v>0</v>
      </c>
      <c r="C39" s="3" t="s">
        <v>2</v>
      </c>
      <c r="D39" s="3" t="s">
        <v>5</v>
      </c>
      <c r="E39" s="3" t="s">
        <v>3</v>
      </c>
      <c r="F39" s="3" t="s">
        <v>4</v>
      </c>
      <c r="G39" s="3" t="s">
        <v>14</v>
      </c>
      <c r="H39" s="34"/>
      <c r="I39" s="3" t="s">
        <v>31</v>
      </c>
      <c r="J39" s="5" t="s">
        <v>32</v>
      </c>
    </row>
    <row r="40" spans="1:10" ht="12.75">
      <c r="A40" s="6">
        <v>3105</v>
      </c>
      <c r="B40" s="7" t="s">
        <v>18</v>
      </c>
      <c r="C40" s="7" t="s">
        <v>87</v>
      </c>
      <c r="D40" s="8" t="s">
        <v>86</v>
      </c>
      <c r="E40" s="9">
        <v>5.041</v>
      </c>
      <c r="F40" s="35">
        <v>151.95</v>
      </c>
      <c r="G40" s="11">
        <v>133.44</v>
      </c>
      <c r="H40" s="7"/>
      <c r="I40" s="12">
        <f>SUM(G40-F40)</f>
        <v>-18.50999999999999</v>
      </c>
      <c r="J40" s="36">
        <f>SUM(I40/F40)</f>
        <v>-0.12181638696939778</v>
      </c>
    </row>
    <row r="41" spans="1:10" ht="12.75">
      <c r="A41" s="6"/>
      <c r="B41" s="7"/>
      <c r="C41" s="7" t="s">
        <v>7</v>
      </c>
      <c r="D41" s="8" t="s">
        <v>11</v>
      </c>
      <c r="E41" s="9">
        <v>20.077</v>
      </c>
      <c r="F41" s="35">
        <v>1140.55</v>
      </c>
      <c r="G41" s="11">
        <v>1186.55</v>
      </c>
      <c r="H41" s="7"/>
      <c r="I41" s="14">
        <f>SUM(G41-F41)</f>
        <v>46</v>
      </c>
      <c r="J41" s="36">
        <f>SUM(I41/F41)</f>
        <v>0.04033141905221165</v>
      </c>
    </row>
    <row r="42" spans="1:10" ht="12.75">
      <c r="A42" s="6"/>
      <c r="B42" s="7"/>
      <c r="C42" s="7" t="s">
        <v>88</v>
      </c>
      <c r="D42" s="8" t="s">
        <v>89</v>
      </c>
      <c r="E42" s="9">
        <v>20.118</v>
      </c>
      <c r="F42" s="35">
        <v>833.2</v>
      </c>
      <c r="G42" s="11">
        <v>790.63</v>
      </c>
      <c r="H42" s="7"/>
      <c r="I42" s="12">
        <f>SUM(G42-F42)</f>
        <v>-42.57000000000005</v>
      </c>
      <c r="J42" s="36">
        <f>SUM(I42/F42)</f>
        <v>-0.05109217474795973</v>
      </c>
    </row>
    <row r="43" spans="1:10" ht="15">
      <c r="A43" s="6"/>
      <c r="B43" s="7"/>
      <c r="C43" s="7" t="s">
        <v>10</v>
      </c>
      <c r="D43" s="8"/>
      <c r="E43" s="37"/>
      <c r="F43" s="46">
        <v>7874.3</v>
      </c>
      <c r="G43" s="47">
        <v>7874.3</v>
      </c>
      <c r="H43" s="7"/>
      <c r="I43" s="18">
        <f>SUM(G43-F43)</f>
        <v>0</v>
      </c>
      <c r="J43" s="36">
        <f>SUM(I43/F43)</f>
        <v>0</v>
      </c>
    </row>
    <row r="44" spans="1:10" ht="13.5" thickBot="1">
      <c r="A44" s="19"/>
      <c r="B44" s="20"/>
      <c r="C44" s="20"/>
      <c r="D44" s="21"/>
      <c r="E44" s="38" t="s">
        <v>15</v>
      </c>
      <c r="F44" s="23">
        <f>SUM(F40:F43)</f>
        <v>10000</v>
      </c>
      <c r="G44" s="24">
        <f>SUM(G40:G43)</f>
        <v>9984.92</v>
      </c>
      <c r="H44" s="20"/>
      <c r="I44" s="25">
        <f>SUM(G44-10000)</f>
        <v>-15.079999999999927</v>
      </c>
      <c r="J44" s="42">
        <f>SUM(I44/10000)</f>
        <v>-0.0015079999999999926</v>
      </c>
    </row>
    <row r="45" spans="1:10" ht="13.5" thickBot="1">
      <c r="A45" s="27"/>
      <c r="B45" s="28"/>
      <c r="C45" s="28"/>
      <c r="D45" s="29"/>
      <c r="E45" s="30"/>
      <c r="F45" s="31"/>
      <c r="G45" s="28"/>
      <c r="H45" s="28"/>
      <c r="I45" s="28"/>
      <c r="J45" s="28"/>
    </row>
    <row r="46" spans="1:10" ht="13.5" thickBot="1">
      <c r="A46" s="32"/>
      <c r="B46" s="33" t="s">
        <v>0</v>
      </c>
      <c r="C46" s="3" t="s">
        <v>2</v>
      </c>
      <c r="D46" s="3" t="s">
        <v>5</v>
      </c>
      <c r="E46" s="3" t="s">
        <v>3</v>
      </c>
      <c r="F46" s="3" t="s">
        <v>4</v>
      </c>
      <c r="G46" s="3" t="s">
        <v>14</v>
      </c>
      <c r="H46" s="34"/>
      <c r="I46" s="3" t="s">
        <v>31</v>
      </c>
      <c r="J46" s="5" t="s">
        <v>32</v>
      </c>
    </row>
    <row r="47" spans="1:10" ht="12.75">
      <c r="A47" s="6">
        <v>3109</v>
      </c>
      <c r="B47" s="7" t="s">
        <v>19</v>
      </c>
      <c r="C47" s="7" t="s">
        <v>90</v>
      </c>
      <c r="D47" s="8" t="s">
        <v>91</v>
      </c>
      <c r="E47" s="9">
        <v>25</v>
      </c>
      <c r="F47" s="35">
        <v>965.75</v>
      </c>
      <c r="G47" s="11">
        <v>912.5</v>
      </c>
      <c r="H47" s="7"/>
      <c r="I47" s="12">
        <f aca="true" t="shared" si="5" ref="I47:I52">SUM(G47-F47)</f>
        <v>-53.25</v>
      </c>
      <c r="J47" s="36">
        <f aca="true" t="shared" si="6" ref="J47:J52">SUM(I47/F47)</f>
        <v>-0.05513849339891276</v>
      </c>
    </row>
    <row r="48" spans="1:10" ht="12.75">
      <c r="A48" s="6"/>
      <c r="B48" s="7"/>
      <c r="C48" s="7" t="s">
        <v>92</v>
      </c>
      <c r="D48" s="8" t="s">
        <v>93</v>
      </c>
      <c r="E48" s="9">
        <v>20</v>
      </c>
      <c r="F48" s="35">
        <v>340.8</v>
      </c>
      <c r="G48" s="11">
        <v>381</v>
      </c>
      <c r="H48" s="7"/>
      <c r="I48" s="14">
        <f t="shared" si="5"/>
        <v>40.19999999999999</v>
      </c>
      <c r="J48" s="36">
        <f t="shared" si="6"/>
        <v>0.11795774647887321</v>
      </c>
    </row>
    <row r="49" spans="1:10" ht="12.75">
      <c r="A49" s="6"/>
      <c r="B49" s="7"/>
      <c r="C49" s="7" t="s">
        <v>58</v>
      </c>
      <c r="D49" s="8" t="s">
        <v>57</v>
      </c>
      <c r="E49" s="9">
        <v>100</v>
      </c>
      <c r="F49" s="35">
        <v>1712</v>
      </c>
      <c r="G49" s="11">
        <v>2453</v>
      </c>
      <c r="H49" s="7"/>
      <c r="I49" s="14">
        <f t="shared" si="5"/>
        <v>741</v>
      </c>
      <c r="J49" s="36">
        <f t="shared" si="6"/>
        <v>0.4328271028037383</v>
      </c>
    </row>
    <row r="50" spans="1:10" ht="12.75">
      <c r="A50" s="6"/>
      <c r="B50" s="7"/>
      <c r="C50" s="7" t="s">
        <v>94</v>
      </c>
      <c r="D50" s="8" t="s">
        <v>68</v>
      </c>
      <c r="E50" s="9">
        <v>50</v>
      </c>
      <c r="F50" s="35">
        <v>2740</v>
      </c>
      <c r="G50" s="11">
        <v>3352</v>
      </c>
      <c r="H50" s="7"/>
      <c r="I50" s="14">
        <f t="shared" si="5"/>
        <v>612</v>
      </c>
      <c r="J50" s="36">
        <f t="shared" si="6"/>
        <v>0.22335766423357664</v>
      </c>
    </row>
    <row r="51" spans="1:10" ht="12.75">
      <c r="A51" s="6"/>
      <c r="B51" s="7"/>
      <c r="C51" s="7" t="s">
        <v>69</v>
      </c>
      <c r="D51" s="8" t="s">
        <v>70</v>
      </c>
      <c r="E51" s="9">
        <v>20.015</v>
      </c>
      <c r="F51" s="35">
        <v>441</v>
      </c>
      <c r="G51" s="11">
        <v>629.47</v>
      </c>
      <c r="H51" s="7"/>
      <c r="I51" s="14">
        <f t="shared" si="5"/>
        <v>188.47000000000003</v>
      </c>
      <c r="J51" s="36">
        <f t="shared" si="6"/>
        <v>0.42736961451247174</v>
      </c>
    </row>
    <row r="52" spans="1:10" ht="12.75">
      <c r="A52" s="6"/>
      <c r="B52" s="7"/>
      <c r="C52" s="7" t="s">
        <v>10</v>
      </c>
      <c r="D52" s="8"/>
      <c r="E52" s="9"/>
      <c r="F52" s="35">
        <v>3800.45</v>
      </c>
      <c r="G52" s="11">
        <v>3800.45</v>
      </c>
      <c r="H52" s="7"/>
      <c r="I52" s="12">
        <f t="shared" si="5"/>
        <v>0</v>
      </c>
      <c r="J52" s="36">
        <f t="shared" si="6"/>
        <v>0</v>
      </c>
    </row>
    <row r="53" spans="1:10" ht="13.5" thickBot="1">
      <c r="A53" s="19"/>
      <c r="B53" s="20"/>
      <c r="C53" s="20"/>
      <c r="D53" s="21"/>
      <c r="E53" s="38" t="s">
        <v>15</v>
      </c>
      <c r="F53" s="23">
        <f>SUM(F47:F52)</f>
        <v>10000</v>
      </c>
      <c r="G53" s="24">
        <f>SUM(G47:G52)</f>
        <v>11528.42</v>
      </c>
      <c r="H53" s="20"/>
      <c r="I53" s="39">
        <f>SUM(G53-10000)</f>
        <v>1528.42</v>
      </c>
      <c r="J53" s="42">
        <f>SUM(I53/10000)</f>
        <v>0.152842</v>
      </c>
    </row>
    <row r="54" spans="1:10" ht="13.5" thickBot="1">
      <c r="A54" s="27"/>
      <c r="B54" s="28"/>
      <c r="C54" s="28"/>
      <c r="D54" s="29"/>
      <c r="E54" s="30"/>
      <c r="F54" s="29"/>
      <c r="G54" s="28"/>
      <c r="H54" s="28"/>
      <c r="I54" s="28"/>
      <c r="J54" s="28"/>
    </row>
    <row r="55" spans="1:10" ht="13.5" thickBot="1">
      <c r="A55" s="32"/>
      <c r="B55" s="33" t="s">
        <v>0</v>
      </c>
      <c r="C55" s="3" t="s">
        <v>2</v>
      </c>
      <c r="D55" s="3" t="s">
        <v>5</v>
      </c>
      <c r="E55" s="3" t="s">
        <v>3</v>
      </c>
      <c r="F55" s="3" t="s">
        <v>4</v>
      </c>
      <c r="G55" s="3" t="s">
        <v>14</v>
      </c>
      <c r="H55" s="34"/>
      <c r="I55" s="3" t="s">
        <v>31</v>
      </c>
      <c r="J55" s="5" t="s">
        <v>32</v>
      </c>
    </row>
    <row r="56" spans="1:10" ht="12.75">
      <c r="A56" s="6">
        <v>3110</v>
      </c>
      <c r="B56" s="7" t="s">
        <v>20</v>
      </c>
      <c r="C56" s="48" t="s">
        <v>41</v>
      </c>
      <c r="D56" s="8" t="s">
        <v>42</v>
      </c>
      <c r="E56" s="8">
        <v>50</v>
      </c>
      <c r="F56" s="35">
        <v>2410.5</v>
      </c>
      <c r="G56" s="11">
        <v>2550.5</v>
      </c>
      <c r="H56" s="7"/>
      <c r="I56" s="14">
        <f>SUM(G56-F56)</f>
        <v>140</v>
      </c>
      <c r="J56" s="36">
        <f>SUM(I56/F56)</f>
        <v>0.058079236672889445</v>
      </c>
    </row>
    <row r="57" spans="1:10" ht="12.75">
      <c r="A57" s="49"/>
      <c r="B57" s="7"/>
      <c r="C57" s="48" t="s">
        <v>7</v>
      </c>
      <c r="D57" s="8" t="s">
        <v>11</v>
      </c>
      <c r="E57" s="8">
        <v>50</v>
      </c>
      <c r="F57" s="35">
        <v>2819</v>
      </c>
      <c r="G57" s="35">
        <v>2955</v>
      </c>
      <c r="H57" s="11"/>
      <c r="I57" s="14">
        <f>SUM(G57-F57)</f>
        <v>136</v>
      </c>
      <c r="J57" s="36">
        <f>SUM(I57/F57)</f>
        <v>0.04824405817665839</v>
      </c>
    </row>
    <row r="58" spans="1:10" ht="12.75">
      <c r="A58" s="49"/>
      <c r="B58" s="7"/>
      <c r="C58" s="48" t="s">
        <v>33</v>
      </c>
      <c r="D58" s="8" t="s">
        <v>34</v>
      </c>
      <c r="E58" s="8">
        <v>50</v>
      </c>
      <c r="F58" s="35">
        <v>1811</v>
      </c>
      <c r="G58" s="35">
        <v>2052.5</v>
      </c>
      <c r="H58" s="11"/>
      <c r="I58" s="14">
        <f>SUM(G58-F58)</f>
        <v>241.5</v>
      </c>
      <c r="J58" s="36">
        <f>SUM(I58/F58)</f>
        <v>0.13335173937051353</v>
      </c>
    </row>
    <row r="59" spans="1:10" ht="12.75">
      <c r="A59" s="43"/>
      <c r="B59" s="7"/>
      <c r="C59" s="7" t="s">
        <v>10</v>
      </c>
      <c r="D59" s="8"/>
      <c r="E59" s="37"/>
      <c r="F59" s="35">
        <v>2959.5</v>
      </c>
      <c r="G59" s="11">
        <v>2959.5</v>
      </c>
      <c r="H59" s="7"/>
      <c r="I59" s="12">
        <f>SUM(G59-F59)</f>
        <v>0</v>
      </c>
      <c r="J59" s="36">
        <f>SUM(I59/F59)</f>
        <v>0</v>
      </c>
    </row>
    <row r="60" spans="1:10" ht="13.5" thickBot="1">
      <c r="A60" s="19"/>
      <c r="B60" s="20"/>
      <c r="C60" s="20"/>
      <c r="D60" s="21"/>
      <c r="E60" s="38" t="s">
        <v>15</v>
      </c>
      <c r="F60" s="23">
        <f>SUM(F56:F59)</f>
        <v>10000</v>
      </c>
      <c r="G60" s="24">
        <f>SUM(G56:G59)</f>
        <v>10517.5</v>
      </c>
      <c r="H60" s="20"/>
      <c r="I60" s="39">
        <f>SUM(G60-10000)</f>
        <v>517.5</v>
      </c>
      <c r="J60" s="42">
        <f>SUM(I60/10000)</f>
        <v>0.05175</v>
      </c>
    </row>
    <row r="61" spans="1:10" ht="13.5" thickBot="1">
      <c r="A61" s="27"/>
      <c r="B61" s="28"/>
      <c r="C61" s="28"/>
      <c r="D61" s="29"/>
      <c r="E61" s="30"/>
      <c r="F61" s="29"/>
      <c r="G61" s="28"/>
      <c r="H61" s="28"/>
      <c r="I61" s="28"/>
      <c r="J61" s="28"/>
    </row>
    <row r="62" spans="1:10" ht="13.5" thickBot="1">
      <c r="A62" s="32"/>
      <c r="B62" s="33" t="s">
        <v>0</v>
      </c>
      <c r="C62" s="3" t="s">
        <v>2</v>
      </c>
      <c r="D62" s="3" t="s">
        <v>5</v>
      </c>
      <c r="E62" s="3" t="s">
        <v>3</v>
      </c>
      <c r="F62" s="3" t="s">
        <v>4</v>
      </c>
      <c r="G62" s="3" t="s">
        <v>14</v>
      </c>
      <c r="H62" s="34"/>
      <c r="I62" s="3" t="s">
        <v>31</v>
      </c>
      <c r="J62" s="5" t="s">
        <v>32</v>
      </c>
    </row>
    <row r="63" spans="1:10" ht="12.75">
      <c r="A63" s="6">
        <v>3112</v>
      </c>
      <c r="B63" s="7" t="s">
        <v>21</v>
      </c>
      <c r="C63" s="7" t="s">
        <v>10</v>
      </c>
      <c r="D63" s="8"/>
      <c r="E63" s="37"/>
      <c r="F63" s="35">
        <v>10000</v>
      </c>
      <c r="G63" s="11">
        <v>10000</v>
      </c>
      <c r="H63" s="7"/>
      <c r="I63" s="12">
        <f>SUM(G63-F63)</f>
        <v>0</v>
      </c>
      <c r="J63" s="36">
        <f>SUM(I63/F63)</f>
        <v>0</v>
      </c>
    </row>
    <row r="64" spans="1:10" ht="13.5" thickBot="1">
      <c r="A64" s="19"/>
      <c r="B64" s="20"/>
      <c r="C64" s="20"/>
      <c r="D64" s="21"/>
      <c r="E64" s="38" t="s">
        <v>15</v>
      </c>
      <c r="F64" s="23">
        <f>SUM(F63)</f>
        <v>10000</v>
      </c>
      <c r="G64" s="24">
        <f>SUM(G63)</f>
        <v>10000</v>
      </c>
      <c r="H64" s="20"/>
      <c r="I64" s="39">
        <f>SUM(G64-10000)</f>
        <v>0</v>
      </c>
      <c r="J64" s="42">
        <f>SUM(I64/10000)</f>
        <v>0</v>
      </c>
    </row>
    <row r="65" spans="1:10" ht="13.5" thickBot="1">
      <c r="A65" s="27"/>
      <c r="B65" s="28"/>
      <c r="C65" s="28"/>
      <c r="D65" s="29"/>
      <c r="E65" s="28"/>
      <c r="F65" s="29"/>
      <c r="G65" s="28"/>
      <c r="H65" s="28"/>
      <c r="I65" s="28"/>
      <c r="J65" s="28"/>
    </row>
    <row r="66" spans="1:10" ht="13.5" thickBot="1">
      <c r="A66" s="32"/>
      <c r="B66" s="33" t="s">
        <v>0</v>
      </c>
      <c r="C66" s="3" t="s">
        <v>2</v>
      </c>
      <c r="D66" s="3" t="s">
        <v>5</v>
      </c>
      <c r="E66" s="3" t="s">
        <v>3</v>
      </c>
      <c r="F66" s="3" t="s">
        <v>4</v>
      </c>
      <c r="G66" s="3" t="s">
        <v>14</v>
      </c>
      <c r="H66" s="34"/>
      <c r="I66" s="3" t="s">
        <v>31</v>
      </c>
      <c r="J66" s="5" t="s">
        <v>32</v>
      </c>
    </row>
    <row r="67" spans="1:10" ht="12.75">
      <c r="A67" s="6">
        <v>3113</v>
      </c>
      <c r="B67" s="7" t="s">
        <v>22</v>
      </c>
      <c r="C67" s="7" t="s">
        <v>10</v>
      </c>
      <c r="D67" s="8"/>
      <c r="E67" s="37"/>
      <c r="F67" s="35">
        <v>10000</v>
      </c>
      <c r="G67" s="11">
        <v>10000</v>
      </c>
      <c r="H67" s="7"/>
      <c r="I67" s="12">
        <f>SUM(G67-F67)</f>
        <v>0</v>
      </c>
      <c r="J67" s="36">
        <f>SUM(I67/F67)</f>
        <v>0</v>
      </c>
    </row>
    <row r="68" spans="1:10" ht="13.5" thickBot="1">
      <c r="A68" s="19"/>
      <c r="B68" s="20"/>
      <c r="C68" s="20"/>
      <c r="D68" s="21"/>
      <c r="E68" s="38" t="s">
        <v>15</v>
      </c>
      <c r="F68" s="23">
        <f>SUM(F67)</f>
        <v>10000</v>
      </c>
      <c r="G68" s="24">
        <f>SUM(G67)</f>
        <v>10000</v>
      </c>
      <c r="H68" s="20"/>
      <c r="I68" s="39">
        <f>SUM(G68-10000)</f>
        <v>0</v>
      </c>
      <c r="J68" s="42">
        <f>SUM(I68/10000)</f>
        <v>0</v>
      </c>
    </row>
    <row r="69" spans="1:10" ht="13.5" thickBot="1">
      <c r="A69" s="27"/>
      <c r="B69" s="28"/>
      <c r="C69" s="28"/>
      <c r="D69" s="29"/>
      <c r="E69" s="28"/>
      <c r="F69" s="29"/>
      <c r="G69" s="28"/>
      <c r="H69" s="28"/>
      <c r="I69" s="28"/>
      <c r="J69" s="28"/>
    </row>
    <row r="70" spans="1:10" ht="13.5" thickBot="1">
      <c r="A70" s="32"/>
      <c r="B70" s="33" t="s">
        <v>0</v>
      </c>
      <c r="C70" s="3" t="s">
        <v>2</v>
      </c>
      <c r="D70" s="3" t="s">
        <v>5</v>
      </c>
      <c r="E70" s="3" t="s">
        <v>3</v>
      </c>
      <c r="F70" s="3" t="s">
        <v>4</v>
      </c>
      <c r="G70" s="3" t="s">
        <v>14</v>
      </c>
      <c r="H70" s="34"/>
      <c r="I70" s="3" t="s">
        <v>31</v>
      </c>
      <c r="J70" s="5" t="s">
        <v>32</v>
      </c>
    </row>
    <row r="71" spans="1:10" ht="12.75">
      <c r="A71" s="6">
        <v>3114</v>
      </c>
      <c r="B71" s="7" t="s">
        <v>23</v>
      </c>
      <c r="C71" s="7" t="s">
        <v>95</v>
      </c>
      <c r="D71" s="8" t="s">
        <v>96</v>
      </c>
      <c r="E71" s="9">
        <v>3.009</v>
      </c>
      <c r="F71" s="35">
        <v>127.5</v>
      </c>
      <c r="G71" s="11">
        <v>96.46</v>
      </c>
      <c r="H71" s="7"/>
      <c r="I71" s="12">
        <f>SUM(G71-F71)</f>
        <v>-31.040000000000006</v>
      </c>
      <c r="J71" s="36">
        <f>SUM(I71/F71)</f>
        <v>-0.2434509803921569</v>
      </c>
    </row>
    <row r="72" spans="1:10" ht="12.75">
      <c r="A72" s="6"/>
      <c r="B72" s="7"/>
      <c r="C72" s="7" t="s">
        <v>12</v>
      </c>
      <c r="D72" s="8" t="s">
        <v>9</v>
      </c>
      <c r="E72" s="9">
        <v>7</v>
      </c>
      <c r="F72" s="35">
        <v>416.18</v>
      </c>
      <c r="G72" s="11">
        <v>401.45</v>
      </c>
      <c r="H72" s="7"/>
      <c r="I72" s="12">
        <f>SUM(G72-F72)</f>
        <v>-14.730000000000018</v>
      </c>
      <c r="J72" s="36">
        <f>SUM(I72/F72)</f>
        <v>-0.03539333942044312</v>
      </c>
    </row>
    <row r="73" spans="1:10" ht="12.75">
      <c r="A73" s="6"/>
      <c r="B73" s="7"/>
      <c r="C73" s="7" t="s">
        <v>97</v>
      </c>
      <c r="D73" s="8" t="s">
        <v>98</v>
      </c>
      <c r="E73" s="9">
        <v>4</v>
      </c>
      <c r="F73" s="35">
        <v>116.36</v>
      </c>
      <c r="G73" s="11">
        <v>124.8</v>
      </c>
      <c r="H73" s="7"/>
      <c r="I73" s="14">
        <f>SUM(G73-F73)</f>
        <v>8.439999999999998</v>
      </c>
      <c r="J73" s="36">
        <f>SUM(I73/F73)</f>
        <v>0.07253351667239599</v>
      </c>
    </row>
    <row r="74" spans="1:10" ht="15">
      <c r="A74" s="6"/>
      <c r="B74" s="7"/>
      <c r="C74" s="7" t="s">
        <v>10</v>
      </c>
      <c r="D74" s="8"/>
      <c r="E74" s="37"/>
      <c r="F74" s="46">
        <v>9339.96</v>
      </c>
      <c r="G74" s="47">
        <v>9339.96</v>
      </c>
      <c r="H74" s="7"/>
      <c r="I74" s="18">
        <f>SUM(G74-F74)</f>
        <v>0</v>
      </c>
      <c r="J74" s="36">
        <f>SUM(I74/F74)</f>
        <v>0</v>
      </c>
    </row>
    <row r="75" spans="1:10" ht="13.5" thickBot="1">
      <c r="A75" s="19"/>
      <c r="B75" s="20"/>
      <c r="C75" s="20"/>
      <c r="D75" s="21"/>
      <c r="E75" s="38" t="s">
        <v>15</v>
      </c>
      <c r="F75" s="23">
        <f>SUM(F71:F74)</f>
        <v>10000</v>
      </c>
      <c r="G75" s="24">
        <f>SUM(G71:G74)</f>
        <v>9962.669999999998</v>
      </c>
      <c r="H75" s="20"/>
      <c r="I75" s="25">
        <f>SUM(G75-10000)</f>
        <v>-37.330000000001746</v>
      </c>
      <c r="J75" s="42">
        <f>SUM(I75/10000)</f>
        <v>-0.0037330000000001745</v>
      </c>
    </row>
    <row r="76" spans="1:10" ht="13.5" thickBot="1">
      <c r="A76" s="27"/>
      <c r="B76" s="28"/>
      <c r="C76" s="28"/>
      <c r="D76" s="29"/>
      <c r="E76" s="28"/>
      <c r="F76" s="29"/>
      <c r="G76" s="28"/>
      <c r="H76" s="28"/>
      <c r="I76" s="28"/>
      <c r="J76" s="28"/>
    </row>
    <row r="77" spans="1:10" ht="13.5" thickBot="1">
      <c r="A77" s="32"/>
      <c r="B77" s="33" t="s">
        <v>0</v>
      </c>
      <c r="C77" s="3" t="s">
        <v>2</v>
      </c>
      <c r="D77" s="3" t="s">
        <v>5</v>
      </c>
      <c r="E77" s="3" t="s">
        <v>3</v>
      </c>
      <c r="F77" s="3" t="s">
        <v>4</v>
      </c>
      <c r="G77" s="3" t="s">
        <v>14</v>
      </c>
      <c r="H77" s="34"/>
      <c r="I77" s="3" t="s">
        <v>31</v>
      </c>
      <c r="J77" s="5" t="s">
        <v>32</v>
      </c>
    </row>
    <row r="78" spans="1:10" ht="12.75">
      <c r="A78" s="6">
        <v>3115</v>
      </c>
      <c r="B78" s="7" t="s">
        <v>24</v>
      </c>
      <c r="C78" s="7" t="s">
        <v>10</v>
      </c>
      <c r="D78" s="8"/>
      <c r="E78" s="37"/>
      <c r="F78" s="35">
        <v>10000</v>
      </c>
      <c r="G78" s="11">
        <v>10000</v>
      </c>
      <c r="H78" s="7"/>
      <c r="I78" s="12">
        <f>SUM(G78-F78)</f>
        <v>0</v>
      </c>
      <c r="J78" s="36">
        <f>SUM(I78/F78)</f>
        <v>0</v>
      </c>
    </row>
    <row r="79" spans="1:10" ht="13.5" thickBot="1">
      <c r="A79" s="19"/>
      <c r="B79" s="20"/>
      <c r="C79" s="20"/>
      <c r="D79" s="21"/>
      <c r="E79" s="38" t="s">
        <v>15</v>
      </c>
      <c r="F79" s="23">
        <f>SUM(F78)</f>
        <v>10000</v>
      </c>
      <c r="G79" s="24">
        <f>SUM(G78)</f>
        <v>10000</v>
      </c>
      <c r="H79" s="20"/>
      <c r="I79" s="39">
        <f>SUM(G79-10000)</f>
        <v>0</v>
      </c>
      <c r="J79" s="42">
        <f>SUM(I79/10000)</f>
        <v>0</v>
      </c>
    </row>
    <row r="80" spans="1:10" ht="13.5" thickBot="1">
      <c r="A80" s="27"/>
      <c r="B80" s="28"/>
      <c r="C80" s="28"/>
      <c r="D80" s="29"/>
      <c r="E80" s="28"/>
      <c r="F80" s="29"/>
      <c r="G80" s="28"/>
      <c r="H80" s="28"/>
      <c r="I80" s="28"/>
      <c r="J80" s="28"/>
    </row>
    <row r="81" spans="1:10" ht="13.5" thickBot="1">
      <c r="A81" s="32"/>
      <c r="B81" s="33" t="s">
        <v>0</v>
      </c>
      <c r="C81" s="3" t="s">
        <v>2</v>
      </c>
      <c r="D81" s="3" t="s">
        <v>5</v>
      </c>
      <c r="E81" s="3" t="s">
        <v>3</v>
      </c>
      <c r="F81" s="3" t="s">
        <v>4</v>
      </c>
      <c r="G81" s="3" t="s">
        <v>14</v>
      </c>
      <c r="H81" s="34"/>
      <c r="I81" s="3" t="s">
        <v>31</v>
      </c>
      <c r="J81" s="5" t="s">
        <v>32</v>
      </c>
    </row>
    <row r="82" spans="1:10" ht="12.75">
      <c r="A82" s="6">
        <v>3116</v>
      </c>
      <c r="B82" s="7" t="s">
        <v>99</v>
      </c>
      <c r="C82" s="7" t="s">
        <v>10</v>
      </c>
      <c r="D82" s="8"/>
      <c r="E82" s="37"/>
      <c r="F82" s="35">
        <v>10000</v>
      </c>
      <c r="G82" s="11">
        <v>10000</v>
      </c>
      <c r="H82" s="7"/>
      <c r="I82" s="12">
        <f>SUM(G82-F82)</f>
        <v>0</v>
      </c>
      <c r="J82" s="36">
        <f>SUM(I82/F82)</f>
        <v>0</v>
      </c>
    </row>
    <row r="83" spans="1:10" ht="13.5" thickBot="1">
      <c r="A83" s="19"/>
      <c r="B83" s="20"/>
      <c r="C83" s="20"/>
      <c r="D83" s="21"/>
      <c r="E83" s="38" t="s">
        <v>15</v>
      </c>
      <c r="F83" s="23">
        <f>SUM(F82)</f>
        <v>10000</v>
      </c>
      <c r="G83" s="24">
        <f>SUM(G82)</f>
        <v>10000</v>
      </c>
      <c r="H83" s="20"/>
      <c r="I83" s="39">
        <f>SUM(G83-10000)</f>
        <v>0</v>
      </c>
      <c r="J83" s="42">
        <f>SUM(I83/10000)</f>
        <v>0</v>
      </c>
    </row>
    <row r="84" spans="1:10" ht="13.5" thickBot="1">
      <c r="A84" s="27"/>
      <c r="B84" s="28"/>
      <c r="C84" s="28"/>
      <c r="D84" s="29"/>
      <c r="E84" s="28"/>
      <c r="F84" s="28"/>
      <c r="G84" s="28"/>
      <c r="H84" s="28"/>
      <c r="I84" s="28"/>
      <c r="J84" s="28"/>
    </row>
    <row r="85" spans="1:10" ht="13.5" thickBot="1">
      <c r="A85" s="32"/>
      <c r="B85" s="33" t="s">
        <v>0</v>
      </c>
      <c r="C85" s="3" t="s">
        <v>2</v>
      </c>
      <c r="D85" s="3" t="s">
        <v>5</v>
      </c>
      <c r="E85" s="3" t="s">
        <v>3</v>
      </c>
      <c r="F85" s="3" t="s">
        <v>4</v>
      </c>
      <c r="G85" s="3" t="s">
        <v>14</v>
      </c>
      <c r="H85" s="34"/>
      <c r="I85" s="3" t="s">
        <v>31</v>
      </c>
      <c r="J85" s="5" t="s">
        <v>32</v>
      </c>
    </row>
    <row r="86" spans="1:10" ht="12.75">
      <c r="A86" s="6">
        <v>3117</v>
      </c>
      <c r="B86" s="7" t="s">
        <v>25</v>
      </c>
      <c r="C86" s="7" t="s">
        <v>33</v>
      </c>
      <c r="D86" s="8" t="s">
        <v>34</v>
      </c>
      <c r="E86" s="50">
        <v>100.3</v>
      </c>
      <c r="F86" s="35">
        <v>3724</v>
      </c>
      <c r="G86" s="11">
        <v>4117.32</v>
      </c>
      <c r="H86" s="7"/>
      <c r="I86" s="14">
        <f>SUM(G86-F86)</f>
        <v>393.3199999999997</v>
      </c>
      <c r="J86" s="36">
        <f>SUM(I86/F86)</f>
        <v>0.10561761546723945</v>
      </c>
    </row>
    <row r="87" spans="1:10" ht="12.75">
      <c r="A87" s="6"/>
      <c r="B87" s="7"/>
      <c r="C87" s="7" t="s">
        <v>49</v>
      </c>
      <c r="D87" s="8" t="s">
        <v>50</v>
      </c>
      <c r="E87" s="9">
        <v>50</v>
      </c>
      <c r="F87" s="35">
        <v>3742</v>
      </c>
      <c r="G87" s="11">
        <v>3483</v>
      </c>
      <c r="H87" s="7"/>
      <c r="I87" s="12">
        <f>SUM(G87-F87)</f>
        <v>-259</v>
      </c>
      <c r="J87" s="36">
        <f>SUM(I87/F87)</f>
        <v>-0.06921432389096739</v>
      </c>
    </row>
    <row r="88" spans="1:10" ht="12.75">
      <c r="A88" s="6"/>
      <c r="B88" s="7"/>
      <c r="C88" s="7" t="s">
        <v>51</v>
      </c>
      <c r="D88" s="8" t="s">
        <v>52</v>
      </c>
      <c r="E88" s="9" t="s">
        <v>100</v>
      </c>
      <c r="F88" s="35">
        <v>1148</v>
      </c>
      <c r="G88" s="11">
        <v>1269.6</v>
      </c>
      <c r="H88" s="7"/>
      <c r="I88" s="14">
        <f>SUM(G88-F88)</f>
        <v>121.59999999999991</v>
      </c>
      <c r="J88" s="36">
        <f>SUM(I88/F88)</f>
        <v>0.10592334494773512</v>
      </c>
    </row>
    <row r="89" spans="1:10" ht="15">
      <c r="A89" s="6"/>
      <c r="B89" s="7"/>
      <c r="C89" s="7" t="s">
        <v>10</v>
      </c>
      <c r="D89" s="8"/>
      <c r="E89" s="37"/>
      <c r="F89" s="16">
        <v>1386</v>
      </c>
      <c r="G89" s="17">
        <v>1389.75</v>
      </c>
      <c r="H89" s="7"/>
      <c r="I89" s="45">
        <f>SUM(G89-F89)</f>
        <v>3.75</v>
      </c>
      <c r="J89" s="36">
        <f>SUM(I89/F89)</f>
        <v>0.0027056277056277055</v>
      </c>
    </row>
    <row r="90" spans="1:10" ht="13.5" thickBot="1">
      <c r="A90" s="19"/>
      <c r="B90" s="20"/>
      <c r="C90" s="20"/>
      <c r="D90" s="21"/>
      <c r="E90" s="38" t="s">
        <v>15</v>
      </c>
      <c r="F90" s="23">
        <f>SUM(F86:F89)</f>
        <v>10000</v>
      </c>
      <c r="G90" s="24">
        <f>SUM(G86:G89)</f>
        <v>10259.67</v>
      </c>
      <c r="H90" s="20"/>
      <c r="I90" s="39">
        <f>SUM(G90-10000)</f>
        <v>259.6700000000001</v>
      </c>
      <c r="J90" s="42">
        <f>SUM(I90/10000)</f>
        <v>0.025967000000000007</v>
      </c>
    </row>
    <row r="91" spans="1:10" ht="13.5" thickBot="1">
      <c r="A91" s="27"/>
      <c r="B91" s="28"/>
      <c r="C91" s="28"/>
      <c r="D91" s="29"/>
      <c r="E91" s="28"/>
      <c r="F91" s="28"/>
      <c r="G91" s="28"/>
      <c r="H91" s="28"/>
      <c r="I91" s="28"/>
      <c r="J91" s="28"/>
    </row>
    <row r="92" spans="1:10" ht="13.5" thickBot="1">
      <c r="A92" s="32"/>
      <c r="B92" s="33" t="s">
        <v>0</v>
      </c>
      <c r="C92" s="3" t="s">
        <v>2</v>
      </c>
      <c r="D92" s="3" t="s">
        <v>5</v>
      </c>
      <c r="E92" s="3" t="s">
        <v>3</v>
      </c>
      <c r="F92" s="3" t="s">
        <v>4</v>
      </c>
      <c r="G92" s="3" t="s">
        <v>14</v>
      </c>
      <c r="H92" s="34"/>
      <c r="I92" s="3" t="s">
        <v>31</v>
      </c>
      <c r="J92" s="5" t="s">
        <v>32</v>
      </c>
    </row>
    <row r="93" spans="1:10" ht="12.75">
      <c r="A93" s="6">
        <v>3118</v>
      </c>
      <c r="B93" s="7" t="s">
        <v>26</v>
      </c>
      <c r="C93" s="7" t="s">
        <v>33</v>
      </c>
      <c r="D93" s="8" t="s">
        <v>34</v>
      </c>
      <c r="E93" s="50">
        <v>100.3</v>
      </c>
      <c r="F93" s="35">
        <v>3724</v>
      </c>
      <c r="G93" s="11">
        <v>4117.32</v>
      </c>
      <c r="H93" s="7"/>
      <c r="I93" s="14">
        <f>SUM(G93-F93)</f>
        <v>393.3199999999997</v>
      </c>
      <c r="J93" s="36">
        <f>SUM(I93/F93)</f>
        <v>0.10561761546723945</v>
      </c>
    </row>
    <row r="94" spans="1:10" ht="12.75">
      <c r="A94" s="6"/>
      <c r="B94" s="7"/>
      <c r="C94" s="7" t="s">
        <v>35</v>
      </c>
      <c r="D94" s="8" t="s">
        <v>36</v>
      </c>
      <c r="E94" s="9">
        <v>100</v>
      </c>
      <c r="F94" s="35">
        <v>1723</v>
      </c>
      <c r="G94" s="11">
        <v>1690</v>
      </c>
      <c r="H94" s="7"/>
      <c r="I94" s="12">
        <f>SUM(G94-F94)</f>
        <v>-33</v>
      </c>
      <c r="J94" s="36">
        <f>SUM(I94/F94)</f>
        <v>-0.019152640742890307</v>
      </c>
    </row>
    <row r="95" spans="1:10" ht="15">
      <c r="A95" s="6"/>
      <c r="B95" s="7"/>
      <c r="C95" s="7" t="s">
        <v>10</v>
      </c>
      <c r="D95" s="8"/>
      <c r="E95" s="9"/>
      <c r="F95" s="16">
        <v>4553</v>
      </c>
      <c r="G95" s="17">
        <v>4553</v>
      </c>
      <c r="H95" s="7"/>
      <c r="I95" s="18">
        <f>SUM(G95-F95)</f>
        <v>0</v>
      </c>
      <c r="J95" s="36">
        <f>SUM(I95/F95)</f>
        <v>0</v>
      </c>
    </row>
    <row r="96" spans="1:10" ht="13.5" thickBot="1">
      <c r="A96" s="19"/>
      <c r="B96" s="20"/>
      <c r="C96" s="20"/>
      <c r="D96" s="21"/>
      <c r="E96" s="38" t="s">
        <v>15</v>
      </c>
      <c r="F96" s="23">
        <f>SUM(F93:F95)</f>
        <v>10000</v>
      </c>
      <c r="G96" s="24">
        <f>SUM(G93:G95)</f>
        <v>10360.32</v>
      </c>
      <c r="H96" s="20"/>
      <c r="I96" s="39">
        <f>SUM(G96-10000)</f>
        <v>360.3199999999997</v>
      </c>
      <c r="J96" s="42">
        <f>SUM(I96/10000)</f>
        <v>0.036031999999999974</v>
      </c>
    </row>
    <row r="97" spans="1:10" ht="13.5" thickBot="1">
      <c r="A97" s="27"/>
      <c r="B97" s="28"/>
      <c r="C97" s="28"/>
      <c r="D97" s="29"/>
      <c r="E97" s="28"/>
      <c r="F97" s="28"/>
      <c r="G97" s="28"/>
      <c r="H97" s="28"/>
      <c r="I97" s="28"/>
      <c r="J97" s="28"/>
    </row>
    <row r="98" spans="1:10" ht="13.5" thickBot="1">
      <c r="A98" s="32"/>
      <c r="B98" s="33" t="s">
        <v>0</v>
      </c>
      <c r="C98" s="3" t="s">
        <v>2</v>
      </c>
      <c r="D98" s="3" t="s">
        <v>5</v>
      </c>
      <c r="E98" s="3" t="s">
        <v>3</v>
      </c>
      <c r="F98" s="3" t="s">
        <v>4</v>
      </c>
      <c r="G98" s="3" t="s">
        <v>14</v>
      </c>
      <c r="H98" s="34"/>
      <c r="I98" s="3" t="s">
        <v>31</v>
      </c>
      <c r="J98" s="5" t="s">
        <v>32</v>
      </c>
    </row>
    <row r="99" spans="1:10" ht="12.75">
      <c r="A99" s="6">
        <v>3119</v>
      </c>
      <c r="B99" s="7" t="s">
        <v>101</v>
      </c>
      <c r="C99" s="7" t="s">
        <v>38</v>
      </c>
      <c r="D99" s="8" t="s">
        <v>37</v>
      </c>
      <c r="E99" s="9">
        <v>50.21</v>
      </c>
      <c r="F99" s="35">
        <v>2540.5</v>
      </c>
      <c r="G99" s="11">
        <v>2889.59</v>
      </c>
      <c r="H99" s="7"/>
      <c r="I99" s="14">
        <f>SUM(G99-F99)</f>
        <v>349.09000000000015</v>
      </c>
      <c r="J99" s="36">
        <f>SUM(I99/F99)</f>
        <v>0.1374099586695533</v>
      </c>
    </row>
    <row r="100" spans="1:10" ht="12.75">
      <c r="A100" s="6"/>
      <c r="B100" s="7"/>
      <c r="C100" s="7" t="s">
        <v>39</v>
      </c>
      <c r="D100" s="8" t="s">
        <v>36</v>
      </c>
      <c r="E100" s="9">
        <v>100</v>
      </c>
      <c r="F100" s="35">
        <v>1723</v>
      </c>
      <c r="G100" s="11">
        <v>1690</v>
      </c>
      <c r="H100" s="7"/>
      <c r="I100" s="12">
        <f>SUM(G100-F100)</f>
        <v>-33</v>
      </c>
      <c r="J100" s="36">
        <f>SUM(I100/F100)</f>
        <v>-0.019152640742890307</v>
      </c>
    </row>
    <row r="101" spans="1:10" ht="12.75">
      <c r="A101" s="6"/>
      <c r="B101" s="7"/>
      <c r="C101" s="7" t="s">
        <v>40</v>
      </c>
      <c r="D101" s="8" t="s">
        <v>9</v>
      </c>
      <c r="E101" s="9">
        <v>50</v>
      </c>
      <c r="F101" s="35">
        <v>3260.5</v>
      </c>
      <c r="G101" s="11">
        <v>2867.5</v>
      </c>
      <c r="H101" s="7"/>
      <c r="I101" s="12">
        <f>SUM(G101-F101)</f>
        <v>-393</v>
      </c>
      <c r="J101" s="36">
        <f>SUM(I101/F101)</f>
        <v>-0.12053366048152124</v>
      </c>
    </row>
    <row r="102" spans="1:10" ht="15">
      <c r="A102" s="6"/>
      <c r="B102" s="7"/>
      <c r="C102" s="7" t="s">
        <v>10</v>
      </c>
      <c r="D102" s="8"/>
      <c r="E102" s="9"/>
      <c r="F102" s="16">
        <v>2476</v>
      </c>
      <c r="G102" s="17">
        <v>2476</v>
      </c>
      <c r="H102" s="7"/>
      <c r="I102" s="18">
        <f>SUM(G102-F102)</f>
        <v>0</v>
      </c>
      <c r="J102" s="36">
        <f>SUM(I102/F102)</f>
        <v>0</v>
      </c>
    </row>
    <row r="103" spans="1:10" ht="13.5" thickBot="1">
      <c r="A103" s="19"/>
      <c r="B103" s="20"/>
      <c r="C103" s="20"/>
      <c r="D103" s="21"/>
      <c r="E103" s="22" t="s">
        <v>15</v>
      </c>
      <c r="F103" s="23">
        <f>SUM(F99:F102)</f>
        <v>10000</v>
      </c>
      <c r="G103" s="24">
        <f>SUM(G99:G102)</f>
        <v>9923.09</v>
      </c>
      <c r="H103" s="20"/>
      <c r="I103" s="25">
        <f>SUM(G103-10000)</f>
        <v>-76.90999999999985</v>
      </c>
      <c r="J103" s="42">
        <f>SUM(I103/10000)</f>
        <v>-0.007690999999999985</v>
      </c>
    </row>
    <row r="104" spans="1:10" ht="13.5" thickBot="1">
      <c r="A104" s="27"/>
      <c r="B104" s="28"/>
      <c r="C104" s="28"/>
      <c r="D104" s="29"/>
      <c r="E104" s="28"/>
      <c r="F104" s="28"/>
      <c r="G104" s="28"/>
      <c r="H104" s="28"/>
      <c r="I104" s="28"/>
      <c r="J104" s="28"/>
    </row>
    <row r="105" spans="1:10" ht="13.5" thickBot="1">
      <c r="A105" s="32"/>
      <c r="B105" s="33" t="s">
        <v>0</v>
      </c>
      <c r="C105" s="3" t="s">
        <v>2</v>
      </c>
      <c r="D105" s="3" t="s">
        <v>5</v>
      </c>
      <c r="E105" s="3" t="s">
        <v>3</v>
      </c>
      <c r="F105" s="3" t="s">
        <v>4</v>
      </c>
      <c r="G105" s="3" t="s">
        <v>14</v>
      </c>
      <c r="H105" s="34"/>
      <c r="I105" s="3" t="s">
        <v>31</v>
      </c>
      <c r="J105" s="5" t="s">
        <v>32</v>
      </c>
    </row>
    <row r="106" spans="1:10" ht="12.75">
      <c r="A106" s="6">
        <v>3120</v>
      </c>
      <c r="B106" s="7" t="s">
        <v>27</v>
      </c>
      <c r="C106" s="43" t="s">
        <v>102</v>
      </c>
      <c r="D106" s="44" t="s">
        <v>9</v>
      </c>
      <c r="E106" s="9">
        <v>20</v>
      </c>
      <c r="F106" s="11">
        <v>1012.6</v>
      </c>
      <c r="G106" s="11">
        <v>1147</v>
      </c>
      <c r="H106" s="7"/>
      <c r="I106" s="14">
        <f aca="true" t="shared" si="7" ref="I106:I112">SUM(G106-F106)</f>
        <v>134.39999999999998</v>
      </c>
      <c r="J106" s="36">
        <f aca="true" t="shared" si="8" ref="J106:J112">SUM(I106/F106)</f>
        <v>0.1327276318388307</v>
      </c>
    </row>
    <row r="107" spans="1:10" ht="12.75">
      <c r="A107" s="6"/>
      <c r="B107" s="7"/>
      <c r="C107" s="43" t="s">
        <v>103</v>
      </c>
      <c r="D107" s="44" t="s">
        <v>104</v>
      </c>
      <c r="E107" s="9">
        <v>20.141</v>
      </c>
      <c r="F107" s="11">
        <v>1116</v>
      </c>
      <c r="G107" s="11">
        <v>955.89</v>
      </c>
      <c r="H107" s="7"/>
      <c r="I107" s="12">
        <f t="shared" si="7"/>
        <v>-160.11</v>
      </c>
      <c r="J107" s="36">
        <f t="shared" si="8"/>
        <v>-0.1434677419354839</v>
      </c>
    </row>
    <row r="108" spans="1:10" ht="12.75">
      <c r="A108" s="6"/>
      <c r="B108" s="7"/>
      <c r="C108" s="43" t="s">
        <v>105</v>
      </c>
      <c r="D108" s="44" t="s">
        <v>106</v>
      </c>
      <c r="E108" s="9">
        <v>20</v>
      </c>
      <c r="F108" s="11">
        <v>414.2</v>
      </c>
      <c r="G108" s="11">
        <v>329</v>
      </c>
      <c r="H108" s="7"/>
      <c r="I108" s="12">
        <f t="shared" si="7"/>
        <v>-85.19999999999999</v>
      </c>
      <c r="J108" s="36">
        <f t="shared" si="8"/>
        <v>-0.20569773056494445</v>
      </c>
    </row>
    <row r="109" spans="1:10" ht="12.75">
      <c r="A109" s="6"/>
      <c r="B109" s="7"/>
      <c r="C109" s="43" t="s">
        <v>107</v>
      </c>
      <c r="D109" s="44" t="s">
        <v>108</v>
      </c>
      <c r="E109" s="9">
        <v>10.107</v>
      </c>
      <c r="F109" s="11">
        <v>1128.5</v>
      </c>
      <c r="G109" s="11">
        <v>1194.75</v>
      </c>
      <c r="H109" s="7"/>
      <c r="I109" s="14">
        <f t="shared" si="7"/>
        <v>66.25</v>
      </c>
      <c r="J109" s="36">
        <f t="shared" si="8"/>
        <v>0.058706247230837394</v>
      </c>
    </row>
    <row r="110" spans="1:10" ht="12.75">
      <c r="A110" s="6"/>
      <c r="B110" s="7"/>
      <c r="C110" s="43" t="s">
        <v>109</v>
      </c>
      <c r="D110" s="44" t="s">
        <v>110</v>
      </c>
      <c r="E110" s="9">
        <v>20</v>
      </c>
      <c r="F110" s="11">
        <v>854.4</v>
      </c>
      <c r="G110" s="11">
        <v>1011.6</v>
      </c>
      <c r="H110" s="7"/>
      <c r="I110" s="14">
        <f t="shared" si="7"/>
        <v>157.20000000000005</v>
      </c>
      <c r="J110" s="36">
        <f t="shared" si="8"/>
        <v>0.18398876404494388</v>
      </c>
    </row>
    <row r="111" spans="1:10" ht="12.75">
      <c r="A111" s="6"/>
      <c r="B111" s="7"/>
      <c r="C111" s="43" t="s">
        <v>111</v>
      </c>
      <c r="D111" s="44" t="s">
        <v>112</v>
      </c>
      <c r="E111" s="9">
        <v>20.048</v>
      </c>
      <c r="F111" s="11">
        <v>963</v>
      </c>
      <c r="G111" s="11">
        <v>935.64</v>
      </c>
      <c r="H111" s="7"/>
      <c r="I111" s="12">
        <f t="shared" si="7"/>
        <v>-27.360000000000014</v>
      </c>
      <c r="J111" s="36">
        <f t="shared" si="8"/>
        <v>-0.028411214953271043</v>
      </c>
    </row>
    <row r="112" spans="1:10" ht="15">
      <c r="A112" s="6"/>
      <c r="B112" s="7"/>
      <c r="C112" s="43" t="s">
        <v>10</v>
      </c>
      <c r="D112" s="44"/>
      <c r="E112" s="37"/>
      <c r="F112" s="16">
        <v>4511.3</v>
      </c>
      <c r="G112" s="17">
        <v>4517.7</v>
      </c>
      <c r="H112" s="7"/>
      <c r="I112" s="45">
        <f t="shared" si="7"/>
        <v>6.399999999999636</v>
      </c>
      <c r="J112" s="36">
        <f t="shared" si="8"/>
        <v>0.0014186598098108385</v>
      </c>
    </row>
    <row r="113" spans="1:10" ht="13.5" thickBot="1">
      <c r="A113" s="19"/>
      <c r="B113" s="20"/>
      <c r="C113" s="20"/>
      <c r="D113" s="21"/>
      <c r="E113" s="38" t="s">
        <v>15</v>
      </c>
      <c r="F113" s="23">
        <f>SUM(F106:F112)</f>
        <v>10000</v>
      </c>
      <c r="G113" s="24">
        <f>SUM(G106:G112)</f>
        <v>10091.58</v>
      </c>
      <c r="H113" s="20"/>
      <c r="I113" s="39">
        <f>SUM(I106:I112)</f>
        <v>91.57999999999964</v>
      </c>
      <c r="J113" s="42">
        <f>SUM(I113/10000)</f>
        <v>0.009157999999999965</v>
      </c>
    </row>
    <row r="114" spans="1:10" ht="13.5" thickBot="1">
      <c r="A114" s="27"/>
      <c r="B114" s="28"/>
      <c r="C114" s="28"/>
      <c r="D114" s="29"/>
      <c r="E114" s="28"/>
      <c r="F114" s="28"/>
      <c r="G114" s="28"/>
      <c r="H114" s="28"/>
      <c r="I114" s="28"/>
      <c r="J114" s="28"/>
    </row>
    <row r="115" spans="1:10" ht="13.5" thickBot="1">
      <c r="A115" s="32"/>
      <c r="B115" s="33" t="s">
        <v>0</v>
      </c>
      <c r="C115" s="3" t="s">
        <v>2</v>
      </c>
      <c r="D115" s="3" t="s">
        <v>5</v>
      </c>
      <c r="E115" s="3" t="s">
        <v>3</v>
      </c>
      <c r="F115" s="3" t="s">
        <v>4</v>
      </c>
      <c r="G115" s="3" t="s">
        <v>14</v>
      </c>
      <c r="H115" s="34"/>
      <c r="I115" s="3" t="s">
        <v>31</v>
      </c>
      <c r="J115" s="5" t="s">
        <v>32</v>
      </c>
    </row>
    <row r="116" spans="1:10" ht="12.75">
      <c r="A116" s="6">
        <v>3121</v>
      </c>
      <c r="B116" s="7" t="s">
        <v>28</v>
      </c>
      <c r="C116" s="7" t="s">
        <v>40</v>
      </c>
      <c r="D116" s="8" t="s">
        <v>9</v>
      </c>
      <c r="E116" s="9">
        <v>25</v>
      </c>
      <c r="F116" s="35">
        <v>1636.25</v>
      </c>
      <c r="G116" s="11">
        <v>1433.75</v>
      </c>
      <c r="H116" s="7"/>
      <c r="I116" s="12">
        <f aca="true" t="shared" si="9" ref="I116:I122">SUM(G116-F116)</f>
        <v>-202.5</v>
      </c>
      <c r="J116" s="36">
        <f aca="true" t="shared" si="10" ref="J116:J122">SUM(I116/F116)</f>
        <v>-0.12375859434682965</v>
      </c>
    </row>
    <row r="117" spans="1:10" ht="12.75">
      <c r="A117" s="6"/>
      <c r="B117" s="7"/>
      <c r="C117" s="7" t="s">
        <v>41</v>
      </c>
      <c r="D117" s="8" t="s">
        <v>42</v>
      </c>
      <c r="E117" s="9">
        <v>25.05</v>
      </c>
      <c r="F117" s="35">
        <v>1289.75</v>
      </c>
      <c r="G117" s="11">
        <v>1277.8</v>
      </c>
      <c r="H117" s="7"/>
      <c r="I117" s="12">
        <f t="shared" si="9"/>
        <v>-11.950000000000045</v>
      </c>
      <c r="J117" s="36">
        <f t="shared" si="10"/>
        <v>-0.00926536150416751</v>
      </c>
    </row>
    <row r="118" spans="1:10" ht="12.75">
      <c r="A118" s="6"/>
      <c r="B118" s="7"/>
      <c r="C118" s="7" t="s">
        <v>43</v>
      </c>
      <c r="D118" s="8" t="s">
        <v>44</v>
      </c>
      <c r="E118" s="9">
        <v>25.018</v>
      </c>
      <c r="F118" s="35">
        <v>1420.75</v>
      </c>
      <c r="G118" s="11">
        <v>1473.56</v>
      </c>
      <c r="H118" s="7"/>
      <c r="I118" s="14">
        <f t="shared" si="9"/>
        <v>52.809999999999945</v>
      </c>
      <c r="J118" s="36">
        <f t="shared" si="10"/>
        <v>0.03717050853422484</v>
      </c>
    </row>
    <row r="119" spans="1:10" ht="12.75">
      <c r="A119" s="6"/>
      <c r="B119" s="7"/>
      <c r="C119" s="7" t="s">
        <v>113</v>
      </c>
      <c r="D119" s="8" t="s">
        <v>114</v>
      </c>
      <c r="E119" s="9">
        <v>20.207</v>
      </c>
      <c r="F119" s="35">
        <v>220.4</v>
      </c>
      <c r="G119" s="11">
        <v>292.19</v>
      </c>
      <c r="H119" s="7"/>
      <c r="I119" s="14">
        <f t="shared" si="9"/>
        <v>71.78999999999999</v>
      </c>
      <c r="J119" s="36">
        <f t="shared" si="10"/>
        <v>0.3257259528130671</v>
      </c>
    </row>
    <row r="120" spans="1:10" ht="12.75">
      <c r="A120" s="6"/>
      <c r="B120" s="7"/>
      <c r="C120" s="7" t="s">
        <v>115</v>
      </c>
      <c r="D120" s="8" t="s">
        <v>116</v>
      </c>
      <c r="E120" s="9">
        <v>5.027</v>
      </c>
      <c r="F120" s="35">
        <v>374.5</v>
      </c>
      <c r="G120" s="11">
        <v>397.79</v>
      </c>
      <c r="H120" s="7"/>
      <c r="I120" s="14">
        <f t="shared" si="9"/>
        <v>23.29000000000002</v>
      </c>
      <c r="J120" s="36">
        <f t="shared" si="10"/>
        <v>0.06218958611481981</v>
      </c>
    </row>
    <row r="121" spans="1:10" ht="12.75">
      <c r="A121" s="6"/>
      <c r="B121" s="7"/>
      <c r="C121" s="7" t="s">
        <v>117</v>
      </c>
      <c r="D121" s="8" t="s">
        <v>118</v>
      </c>
      <c r="E121" s="9">
        <v>10</v>
      </c>
      <c r="F121" s="35">
        <v>234</v>
      </c>
      <c r="G121" s="11">
        <v>266.5</v>
      </c>
      <c r="H121" s="7"/>
      <c r="I121" s="14">
        <f t="shared" si="9"/>
        <v>32.5</v>
      </c>
      <c r="J121" s="36">
        <f t="shared" si="10"/>
        <v>0.1388888888888889</v>
      </c>
    </row>
    <row r="122" spans="1:10" ht="15">
      <c r="A122" s="6"/>
      <c r="B122" s="7"/>
      <c r="C122" s="7" t="s">
        <v>10</v>
      </c>
      <c r="D122" s="8"/>
      <c r="E122" s="9"/>
      <c r="F122" s="16">
        <v>4824.35</v>
      </c>
      <c r="G122" s="17">
        <v>4827.05</v>
      </c>
      <c r="H122" s="7"/>
      <c r="I122" s="45">
        <f t="shared" si="9"/>
        <v>2.699999999999818</v>
      </c>
      <c r="J122" s="36">
        <f t="shared" si="10"/>
        <v>0.0005596608869588271</v>
      </c>
    </row>
    <row r="123" spans="1:10" ht="13.5" thickBot="1">
      <c r="A123" s="19"/>
      <c r="B123" s="20"/>
      <c r="C123" s="20"/>
      <c r="D123" s="21"/>
      <c r="E123" s="38" t="s">
        <v>15</v>
      </c>
      <c r="F123" s="23">
        <f>SUM(F116:F122)</f>
        <v>10000</v>
      </c>
      <c r="G123" s="24">
        <f>SUM(G116:G122)</f>
        <v>9968.64</v>
      </c>
      <c r="H123" s="20"/>
      <c r="I123" s="25">
        <f>SUM(G123-10000)</f>
        <v>-31.360000000000582</v>
      </c>
      <c r="J123" s="42">
        <f>SUM(I123/10000)</f>
        <v>-0.003136000000000058</v>
      </c>
    </row>
    <row r="124" spans="1:10" ht="13.5" thickBot="1">
      <c r="A124" s="27"/>
      <c r="B124" s="28"/>
      <c r="C124" s="28"/>
      <c r="D124" s="29"/>
      <c r="E124" s="28"/>
      <c r="F124" s="28"/>
      <c r="G124" s="28"/>
      <c r="H124" s="28"/>
      <c r="I124" s="28"/>
      <c r="J124" s="28"/>
    </row>
    <row r="125" spans="1:10" ht="13.5" thickBot="1">
      <c r="A125" s="32"/>
      <c r="B125" s="33" t="s">
        <v>0</v>
      </c>
      <c r="C125" s="3" t="s">
        <v>2</v>
      </c>
      <c r="D125" s="3" t="s">
        <v>5</v>
      </c>
      <c r="E125" s="3" t="s">
        <v>3</v>
      </c>
      <c r="F125" s="3" t="s">
        <v>4</v>
      </c>
      <c r="G125" s="3" t="s">
        <v>14</v>
      </c>
      <c r="H125" s="34"/>
      <c r="I125" s="3" t="s">
        <v>31</v>
      </c>
      <c r="J125" s="5" t="s">
        <v>32</v>
      </c>
    </row>
    <row r="126" spans="1:10" ht="12.75">
      <c r="A126" s="6">
        <v>3122</v>
      </c>
      <c r="B126" s="7" t="s">
        <v>29</v>
      </c>
      <c r="C126" s="7" t="s">
        <v>45</v>
      </c>
      <c r="D126" s="8" t="s">
        <v>46</v>
      </c>
      <c r="E126" s="9">
        <v>83</v>
      </c>
      <c r="F126" s="35">
        <v>1011.2</v>
      </c>
      <c r="G126" s="11">
        <v>1186.07</v>
      </c>
      <c r="H126" s="7"/>
      <c r="I126" s="14">
        <f>SUM(G126-F126)</f>
        <v>174.8699999999999</v>
      </c>
      <c r="J126" s="36">
        <f>SUM(I126/F126)</f>
        <v>0.1729331487341771</v>
      </c>
    </row>
    <row r="127" spans="1:10" ht="12.75">
      <c r="A127" s="6"/>
      <c r="B127" s="7"/>
      <c r="C127" s="7" t="s">
        <v>47</v>
      </c>
      <c r="D127" s="8" t="s">
        <v>48</v>
      </c>
      <c r="E127" s="9">
        <v>20</v>
      </c>
      <c r="F127" s="35">
        <v>398.4</v>
      </c>
      <c r="G127" s="11">
        <v>444.6</v>
      </c>
      <c r="H127" s="7"/>
      <c r="I127" s="14">
        <f>SUM(G127-F127)</f>
        <v>46.200000000000045</v>
      </c>
      <c r="J127" s="36">
        <f>SUM(I127/F127)</f>
        <v>0.11596385542168687</v>
      </c>
    </row>
    <row r="128" spans="1:10" ht="15">
      <c r="A128" s="6"/>
      <c r="B128" s="7"/>
      <c r="C128" s="7" t="s">
        <v>10</v>
      </c>
      <c r="D128" s="8"/>
      <c r="E128" s="9"/>
      <c r="F128" s="16">
        <v>8590.4</v>
      </c>
      <c r="G128" s="17">
        <v>8596.3</v>
      </c>
      <c r="H128" s="7"/>
      <c r="I128" s="45">
        <f>SUM(G128-F128)</f>
        <v>5.899999999999636</v>
      </c>
      <c r="J128" s="36">
        <f>SUM(I128/F128)</f>
        <v>0.0006868131868131445</v>
      </c>
    </row>
    <row r="129" spans="1:10" ht="13.5" thickBot="1">
      <c r="A129" s="19"/>
      <c r="B129" s="20"/>
      <c r="C129" s="20"/>
      <c r="D129" s="21"/>
      <c r="E129" s="22" t="s">
        <v>15</v>
      </c>
      <c r="F129" s="23">
        <f>SUM(F126:F128)</f>
        <v>10000</v>
      </c>
      <c r="G129" s="24">
        <f>SUM(G126:G128)</f>
        <v>10226.97</v>
      </c>
      <c r="H129" s="20"/>
      <c r="I129" s="39">
        <f>SUM(I126:I128)</f>
        <v>226.96999999999957</v>
      </c>
      <c r="J129" s="42">
        <f>SUM(I129/10000)</f>
        <v>0.022696999999999957</v>
      </c>
    </row>
    <row r="130" spans="1:10" ht="13.5" thickBot="1">
      <c r="A130" s="27"/>
      <c r="B130" s="28"/>
      <c r="C130" s="28"/>
      <c r="D130" s="29"/>
      <c r="E130" s="28"/>
      <c r="F130" s="28"/>
      <c r="G130" s="28"/>
      <c r="H130" s="28"/>
      <c r="I130" s="28"/>
      <c r="J130" s="28"/>
    </row>
    <row r="131" spans="1:10" ht="13.5" thickBot="1">
      <c r="A131" s="32"/>
      <c r="B131" s="33" t="s">
        <v>0</v>
      </c>
      <c r="C131" s="3" t="s">
        <v>2</v>
      </c>
      <c r="D131" s="3" t="s">
        <v>5</v>
      </c>
      <c r="E131" s="3" t="s">
        <v>3</v>
      </c>
      <c r="F131" s="3" t="s">
        <v>4</v>
      </c>
      <c r="G131" s="3" t="s">
        <v>14</v>
      </c>
      <c r="H131" s="34"/>
      <c r="I131" s="3" t="s">
        <v>31</v>
      </c>
      <c r="J131" s="5" t="s">
        <v>32</v>
      </c>
    </row>
    <row r="132" spans="1:10" ht="12.75">
      <c r="A132" s="6">
        <v>3123</v>
      </c>
      <c r="B132" s="7" t="s">
        <v>30</v>
      </c>
      <c r="C132" s="48" t="s">
        <v>45</v>
      </c>
      <c r="D132" s="8" t="s">
        <v>46</v>
      </c>
      <c r="E132" s="8">
        <v>50</v>
      </c>
      <c r="F132" s="35">
        <v>672</v>
      </c>
      <c r="G132" s="35">
        <v>714.5</v>
      </c>
      <c r="H132" s="7"/>
      <c r="I132" s="14">
        <f aca="true" t="shared" si="11" ref="I132:I137">SUM(G132-F132)</f>
        <v>42.5</v>
      </c>
      <c r="J132" s="36">
        <f aca="true" t="shared" si="12" ref="J132:J137">SUM(I132/F132)</f>
        <v>0.06324404761904762</v>
      </c>
    </row>
    <row r="133" spans="1:10" ht="12.75">
      <c r="A133" s="6"/>
      <c r="B133" s="51"/>
      <c r="C133" s="48" t="s">
        <v>119</v>
      </c>
      <c r="D133" s="8" t="s">
        <v>120</v>
      </c>
      <c r="E133" s="8">
        <v>100.058</v>
      </c>
      <c r="F133" s="35">
        <v>5212</v>
      </c>
      <c r="G133" s="35">
        <v>5434.15</v>
      </c>
      <c r="H133" s="7"/>
      <c r="I133" s="14">
        <f t="shared" si="11"/>
        <v>222.14999999999964</v>
      </c>
      <c r="J133" s="36">
        <f t="shared" si="12"/>
        <v>0.04262279355333838</v>
      </c>
    </row>
    <row r="134" spans="1:10" ht="12.75">
      <c r="A134" s="6"/>
      <c r="B134" s="51"/>
      <c r="C134" s="48" t="s">
        <v>95</v>
      </c>
      <c r="D134" s="8" t="s">
        <v>96</v>
      </c>
      <c r="E134" s="8">
        <v>50.077</v>
      </c>
      <c r="F134" s="35">
        <v>1661.5</v>
      </c>
      <c r="G134" s="35">
        <v>1605.47</v>
      </c>
      <c r="H134" s="7"/>
      <c r="I134" s="12">
        <f t="shared" si="11"/>
        <v>-56.02999999999997</v>
      </c>
      <c r="J134" s="36">
        <f t="shared" si="12"/>
        <v>-0.03372253987360817</v>
      </c>
    </row>
    <row r="135" spans="1:10" ht="12.75">
      <c r="A135" s="6"/>
      <c r="B135" s="51"/>
      <c r="C135" s="48" t="s">
        <v>121</v>
      </c>
      <c r="D135" s="8" t="s">
        <v>122</v>
      </c>
      <c r="E135" s="8">
        <v>100</v>
      </c>
      <c r="F135" s="35">
        <v>618</v>
      </c>
      <c r="G135" s="35">
        <v>546</v>
      </c>
      <c r="H135" s="7"/>
      <c r="I135" s="12">
        <f t="shared" si="11"/>
        <v>-72</v>
      </c>
      <c r="J135" s="36">
        <f t="shared" si="12"/>
        <v>-0.11650485436893204</v>
      </c>
    </row>
    <row r="136" spans="1:10" ht="12.75">
      <c r="A136" s="6"/>
      <c r="B136" s="51"/>
      <c r="C136" s="48" t="s">
        <v>123</v>
      </c>
      <c r="D136" s="8" t="s">
        <v>124</v>
      </c>
      <c r="E136" s="8">
        <v>25</v>
      </c>
      <c r="F136" s="35">
        <v>1573.25</v>
      </c>
      <c r="G136" s="35">
        <v>1573.75</v>
      </c>
      <c r="H136" s="7"/>
      <c r="I136" s="14">
        <f t="shared" si="11"/>
        <v>0.5</v>
      </c>
      <c r="J136" s="36">
        <f t="shared" si="12"/>
        <v>0.0003178134435086604</v>
      </c>
    </row>
    <row r="137" spans="1:10" ht="12.75">
      <c r="A137" s="6"/>
      <c r="B137" s="7"/>
      <c r="C137" s="7" t="s">
        <v>10</v>
      </c>
      <c r="D137" s="8"/>
      <c r="E137" s="37"/>
      <c r="F137" s="35">
        <v>263.25</v>
      </c>
      <c r="G137" s="11">
        <v>263.25</v>
      </c>
      <c r="H137" s="7"/>
      <c r="I137" s="12">
        <f t="shared" si="11"/>
        <v>0</v>
      </c>
      <c r="J137" s="36">
        <f t="shared" si="12"/>
        <v>0</v>
      </c>
    </row>
    <row r="138" spans="1:10" ht="13.5" thickBot="1">
      <c r="A138" s="19"/>
      <c r="B138" s="20"/>
      <c r="C138" s="20"/>
      <c r="D138" s="21"/>
      <c r="E138" s="38" t="s">
        <v>15</v>
      </c>
      <c r="F138" s="23">
        <f>SUM(F132:F137)</f>
        <v>10000</v>
      </c>
      <c r="G138" s="24">
        <f>SUM(G132:G137)</f>
        <v>10137.119999999999</v>
      </c>
      <c r="H138" s="20"/>
      <c r="I138" s="39">
        <f>SUM(G138-10000)</f>
        <v>137.11999999999898</v>
      </c>
      <c r="J138" s="42">
        <f>SUM(I138/10000)</f>
        <v>0.013711999999999898</v>
      </c>
    </row>
    <row r="139" spans="1:10" ht="13.5" thickBo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1:10" ht="13.5" thickBot="1">
      <c r="A140" s="32"/>
      <c r="B140" s="33" t="s">
        <v>0</v>
      </c>
      <c r="C140" s="3" t="s">
        <v>2</v>
      </c>
      <c r="D140" s="3" t="s">
        <v>5</v>
      </c>
      <c r="E140" s="3" t="s">
        <v>3</v>
      </c>
      <c r="F140" s="3" t="s">
        <v>4</v>
      </c>
      <c r="G140" s="3" t="s">
        <v>14</v>
      </c>
      <c r="H140" s="34"/>
      <c r="I140" s="3" t="s">
        <v>31</v>
      </c>
      <c r="J140" s="5" t="s">
        <v>32</v>
      </c>
    </row>
    <row r="141" spans="1:10" ht="12.75">
      <c r="A141" s="6">
        <v>3124</v>
      </c>
      <c r="B141" s="7" t="s">
        <v>125</v>
      </c>
      <c r="C141" s="7" t="s">
        <v>107</v>
      </c>
      <c r="D141" s="8" t="s">
        <v>108</v>
      </c>
      <c r="E141" s="37">
        <v>30.155</v>
      </c>
      <c r="F141" s="35">
        <v>3414.3</v>
      </c>
      <c r="G141" s="11">
        <v>3564.62</v>
      </c>
      <c r="H141" s="7"/>
      <c r="I141" s="14">
        <f>SUM(G141-F141)</f>
        <v>150.3199999999997</v>
      </c>
      <c r="J141" s="36">
        <f>SUM(I141/F141)</f>
        <v>0.04402659403098723</v>
      </c>
    </row>
    <row r="142" spans="1:10" ht="12.75">
      <c r="A142" s="6"/>
      <c r="B142" s="7"/>
      <c r="C142" s="7" t="s">
        <v>126</v>
      </c>
      <c r="D142" s="8" t="s">
        <v>127</v>
      </c>
      <c r="E142" s="37">
        <v>30</v>
      </c>
      <c r="F142" s="35">
        <v>2381.1</v>
      </c>
      <c r="G142" s="11">
        <v>2356.2</v>
      </c>
      <c r="H142" s="7"/>
      <c r="I142" s="12">
        <f>SUM(G142-F142)</f>
        <v>-24.90000000000009</v>
      </c>
      <c r="J142" s="36">
        <f>SUM(I142/F142)</f>
        <v>-0.010457351644198098</v>
      </c>
    </row>
    <row r="143" spans="1:10" ht="12.75">
      <c r="A143" s="6"/>
      <c r="B143" s="7"/>
      <c r="C143" s="7" t="s">
        <v>128</v>
      </c>
      <c r="D143" s="8" t="s">
        <v>129</v>
      </c>
      <c r="E143" s="37">
        <v>25</v>
      </c>
      <c r="F143" s="35">
        <v>812</v>
      </c>
      <c r="G143" s="11">
        <v>974.5</v>
      </c>
      <c r="H143" s="7"/>
      <c r="I143" s="14">
        <f>SUM(G143-F143)</f>
        <v>162.5</v>
      </c>
      <c r="J143" s="36">
        <f>SUM(I143/F143)</f>
        <v>0.2001231527093596</v>
      </c>
    </row>
    <row r="144" spans="1:10" ht="12.75">
      <c r="A144" s="6"/>
      <c r="B144" s="7"/>
      <c r="C144" s="7" t="s">
        <v>130</v>
      </c>
      <c r="D144" s="8" t="s">
        <v>48</v>
      </c>
      <c r="E144" s="37">
        <v>20</v>
      </c>
      <c r="F144" s="35">
        <v>458</v>
      </c>
      <c r="G144" s="11">
        <v>444.6</v>
      </c>
      <c r="H144" s="7"/>
      <c r="I144" s="12">
        <f>SUM(G144-F144)</f>
        <v>-13.399999999999977</v>
      </c>
      <c r="J144" s="36">
        <f>SUM(I144/F144)</f>
        <v>-0.02925764192139733</v>
      </c>
    </row>
    <row r="145" spans="1:10" ht="15">
      <c r="A145" s="6"/>
      <c r="B145" s="7"/>
      <c r="C145" s="7" t="s">
        <v>10</v>
      </c>
      <c r="D145" s="8"/>
      <c r="E145" s="37"/>
      <c r="F145" s="46">
        <v>2934.6</v>
      </c>
      <c r="G145" s="47">
        <v>2937.6</v>
      </c>
      <c r="H145" s="7"/>
      <c r="I145" s="45">
        <f>SUM(G145-F145)</f>
        <v>3</v>
      </c>
      <c r="J145" s="36">
        <f>SUM(I145/F145)</f>
        <v>0.0010222858311183807</v>
      </c>
    </row>
    <row r="146" spans="1:10" ht="13.5" thickBot="1">
      <c r="A146" s="19"/>
      <c r="B146" s="20"/>
      <c r="C146" s="20"/>
      <c r="D146" s="21"/>
      <c r="E146" s="38" t="s">
        <v>15</v>
      </c>
      <c r="F146" s="23">
        <f>SUM(F141:F145)</f>
        <v>10000</v>
      </c>
      <c r="G146" s="24">
        <f>SUM(G141:G145)</f>
        <v>10277.52</v>
      </c>
      <c r="H146" s="20"/>
      <c r="I146" s="39">
        <f>SUM(I141:I145)</f>
        <v>277.51999999999964</v>
      </c>
      <c r="J146" s="42">
        <f>SUM(I146/10000)</f>
        <v>0.027751999999999964</v>
      </c>
    </row>
    <row r="147" spans="1:10" ht="13.5" thickBo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1:10" ht="13.5" thickBot="1">
      <c r="A148" s="32"/>
      <c r="B148" s="33" t="s">
        <v>0</v>
      </c>
      <c r="C148" s="3" t="s">
        <v>2</v>
      </c>
      <c r="D148" s="3" t="s">
        <v>5</v>
      </c>
      <c r="E148" s="3" t="s">
        <v>3</v>
      </c>
      <c r="F148" s="3" t="s">
        <v>4</v>
      </c>
      <c r="G148" s="3" t="s">
        <v>14</v>
      </c>
      <c r="H148" s="34"/>
      <c r="I148" s="3" t="s">
        <v>31</v>
      </c>
      <c r="J148" s="5" t="s">
        <v>32</v>
      </c>
    </row>
    <row r="149" spans="1:10" ht="12.75">
      <c r="A149" s="6">
        <v>3125</v>
      </c>
      <c r="B149" s="7" t="s">
        <v>131</v>
      </c>
      <c r="C149" s="7" t="s">
        <v>10</v>
      </c>
      <c r="D149" s="8"/>
      <c r="E149" s="37"/>
      <c r="F149" s="35">
        <v>10000</v>
      </c>
      <c r="G149" s="11">
        <v>10000</v>
      </c>
      <c r="H149" s="7"/>
      <c r="I149" s="12">
        <f>SUM(G149-F149)</f>
        <v>0</v>
      </c>
      <c r="J149" s="36">
        <f>SUM(I149/F149)</f>
        <v>0</v>
      </c>
    </row>
    <row r="150" spans="1:10" ht="13.5" thickBot="1">
      <c r="A150" s="19"/>
      <c r="B150" s="20"/>
      <c r="C150" s="20"/>
      <c r="D150" s="21"/>
      <c r="E150" s="38" t="s">
        <v>15</v>
      </c>
      <c r="F150" s="23">
        <f>SUM(F149)</f>
        <v>10000</v>
      </c>
      <c r="G150" s="24">
        <f>SUM(G149)</f>
        <v>10000</v>
      </c>
      <c r="H150" s="20"/>
      <c r="I150" s="25">
        <f>SUM(G150-10000)</f>
        <v>0</v>
      </c>
      <c r="J150" s="42">
        <f>SUM(I150/10000)</f>
        <v>0</v>
      </c>
    </row>
    <row r="151" spans="1:10" ht="12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1:10" ht="12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1:10" ht="12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1:10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1:10" ht="12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1:10" ht="12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</row>
  </sheetData>
  <printOptions horizontalCentered="1"/>
  <pageMargins left="0.75" right="0.75" top="1" bottom="0.5" header="0.5" footer="0.25"/>
  <pageSetup blackAndWhite="1" horizontalDpi="360" verticalDpi="360" orientation="landscape" scale="81" r:id="rId1"/>
  <headerFooter alignWithMargins="0">
    <oddHeader>&amp;C&amp;12Material Girls &amp;10
&amp;"Arial,Bold"&amp;14&amp;UStock Game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Thorne</dc:creator>
  <cp:keywords/>
  <dc:description/>
  <cp:lastModifiedBy>Debbie Thorne</cp:lastModifiedBy>
  <cp:lastPrinted>2001-07-09T14:12:05Z</cp:lastPrinted>
  <dcterms:created xsi:type="dcterms:W3CDTF">2001-06-13T02:48:12Z</dcterms:created>
  <dcterms:modified xsi:type="dcterms:W3CDTF">2002-12-02T17:53:09Z</dcterms:modified>
  <cp:category/>
  <cp:version/>
  <cp:contentType/>
  <cp:contentStatus/>
</cp:coreProperties>
</file>