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SEM Model Club\2014\111514 Model Club Meeting\"/>
    </mc:Choice>
  </mc:AlternateContent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Sheet1!$A$1:$W$11</definedName>
  </definedNames>
  <calcPr calcId="152511"/>
</workbook>
</file>

<file path=xl/calcChain.xml><?xml version="1.0" encoding="utf-8"?>
<calcChain xmlns="http://schemas.openxmlformats.org/spreadsheetml/2006/main">
  <c r="O2" i="1" l="1"/>
  <c r="H2" i="1"/>
  <c r="T7" i="1" l="1"/>
  <c r="S7" i="1"/>
  <c r="T4" i="1"/>
  <c r="S4" i="1"/>
  <c r="T5" i="1"/>
  <c r="S5" i="1"/>
  <c r="T3" i="1"/>
  <c r="S3" i="1"/>
  <c r="T9" i="1"/>
  <c r="S9" i="1"/>
  <c r="T11" i="1"/>
  <c r="S11" i="1"/>
  <c r="T8" i="1"/>
  <c r="S8" i="1"/>
  <c r="T6" i="1"/>
  <c r="S6" i="1"/>
  <c r="T10" i="1"/>
  <c r="S10" i="1"/>
  <c r="N7" i="1"/>
  <c r="O7" i="1" s="1"/>
  <c r="P7" i="1" s="1"/>
  <c r="M7" i="1"/>
  <c r="U7" i="1" s="1"/>
  <c r="N4" i="1"/>
  <c r="O4" i="1" s="1"/>
  <c r="P4" i="1" s="1"/>
  <c r="M4" i="1"/>
  <c r="U4" i="1" s="1"/>
  <c r="N5" i="1"/>
  <c r="O5" i="1" s="1"/>
  <c r="P5" i="1" s="1"/>
  <c r="M5" i="1"/>
  <c r="U5" i="1" s="1"/>
  <c r="N3" i="1"/>
  <c r="O3" i="1" s="1"/>
  <c r="P3" i="1" s="1"/>
  <c r="M3" i="1"/>
  <c r="U3" i="1" s="1"/>
  <c r="N9" i="1"/>
  <c r="O9" i="1" s="1"/>
  <c r="P9" i="1" s="1"/>
  <c r="M9" i="1"/>
  <c r="U9" i="1" s="1"/>
  <c r="N11" i="1"/>
  <c r="O11" i="1" s="1"/>
  <c r="P11" i="1" s="1"/>
  <c r="M11" i="1"/>
  <c r="U11" i="1" s="1"/>
  <c r="N8" i="1"/>
  <c r="O8" i="1" s="1"/>
  <c r="P8" i="1" s="1"/>
  <c r="M8" i="1"/>
  <c r="U8" i="1" s="1"/>
  <c r="N6" i="1"/>
  <c r="O6" i="1" s="1"/>
  <c r="P6" i="1" s="1"/>
  <c r="M6" i="1"/>
  <c r="U6" i="1" s="1"/>
  <c r="N10" i="1"/>
  <c r="O10" i="1" s="1"/>
  <c r="P10" i="1" s="1"/>
  <c r="M10" i="1"/>
  <c r="U10" i="1" s="1"/>
  <c r="H7" i="1"/>
  <c r="Q7" i="1" s="1"/>
  <c r="H4" i="1"/>
  <c r="Q4" i="1" s="1"/>
  <c r="H5" i="1"/>
  <c r="H3" i="1"/>
  <c r="Q3" i="1" s="1"/>
  <c r="H9" i="1"/>
  <c r="H11" i="1"/>
  <c r="H8" i="1"/>
  <c r="H6" i="1"/>
  <c r="Q6" i="1" s="1"/>
  <c r="H10" i="1"/>
  <c r="T2" i="1"/>
  <c r="S2" i="1"/>
  <c r="N2" i="1"/>
  <c r="V2" i="1" s="1"/>
  <c r="M2" i="1"/>
  <c r="U2" i="1" s="1"/>
  <c r="Q11" i="1" l="1"/>
  <c r="V7" i="1"/>
  <c r="V4" i="1"/>
  <c r="Q5" i="1"/>
  <c r="V5" i="1"/>
  <c r="V3" i="1"/>
  <c r="Q9" i="1"/>
  <c r="V9" i="1"/>
  <c r="V11" i="1"/>
  <c r="Q8" i="1"/>
  <c r="V8" i="1"/>
  <c r="V6" i="1"/>
  <c r="Q10" i="1"/>
  <c r="V10" i="1"/>
  <c r="P2" i="1"/>
  <c r="Q2" i="1" s="1"/>
</calcChain>
</file>

<file path=xl/sharedStrings.xml><?xml version="1.0" encoding="utf-8"?>
<sst xmlns="http://schemas.openxmlformats.org/spreadsheetml/2006/main" count="44" uniqueCount="44">
  <si>
    <t>#</t>
  </si>
  <si>
    <t xml:space="preserve">Stock </t>
  </si>
  <si>
    <t>Symbol</t>
  </si>
  <si>
    <t>Dividend</t>
  </si>
  <si>
    <t>Ave. P/E</t>
  </si>
  <si>
    <t>Ave. Hi P/E</t>
  </si>
  <si>
    <t>Ave. Lo P/E</t>
  </si>
  <si>
    <t>Yield</t>
  </si>
  <si>
    <t>EPS Gro.</t>
  </si>
  <si>
    <t>2nd Yr. Exp. Gain</t>
  </si>
  <si>
    <t>Debt/Eqty</t>
  </si>
  <si>
    <t>Curr. P/E</t>
  </si>
  <si>
    <t>High Buy Price</t>
  </si>
  <si>
    <t>Lowest Sell Price</t>
  </si>
  <si>
    <t>Rel. Disc.</t>
  </si>
  <si>
    <t>2nd Yr. P/E Disc.</t>
  </si>
  <si>
    <t>2nd Yr P/E</t>
  </si>
  <si>
    <t>BUY</t>
  </si>
  <si>
    <t>SELL</t>
  </si>
  <si>
    <t>AL</t>
  </si>
  <si>
    <t>BRLI</t>
  </si>
  <si>
    <t>CTSH</t>
  </si>
  <si>
    <t>CACC</t>
  </si>
  <si>
    <t>FDS</t>
  </si>
  <si>
    <t>IPCM</t>
  </si>
  <si>
    <t>LKQ</t>
  </si>
  <si>
    <t>QCOM</t>
  </si>
  <si>
    <t>TROW</t>
  </si>
  <si>
    <t>Air Lease Corp.</t>
  </si>
  <si>
    <t>Apple Inc.</t>
  </si>
  <si>
    <t>AAPL</t>
  </si>
  <si>
    <t>Bio-Reference Lab.</t>
  </si>
  <si>
    <t>Cognizant Tech.</t>
  </si>
  <si>
    <t>Credit Acceptance</t>
  </si>
  <si>
    <t>FactSet Research</t>
  </si>
  <si>
    <t>IPC The Hospitalist</t>
  </si>
  <si>
    <t>LKQ Corp.</t>
  </si>
  <si>
    <t>Qualcomm</t>
  </si>
  <si>
    <t>T. Rowe Price</t>
  </si>
  <si>
    <t>Beta</t>
  </si>
  <si>
    <t>N/A</t>
  </si>
  <si>
    <t>11/13/14
 Price</t>
  </si>
  <si>
    <t>Cur. Year
 Est.EPS</t>
  </si>
  <si>
    <t>2nd Yr. 
Est.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</si>
</sst>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/>
    <xf numFmtId="10" fontId="0" fillId="0" borderId="0" xfId="0" applyNumberFormat="1" applyAlignment="1">
      <alignment horizontal="center"/>
    </xf>
    <xf numFmtId="10" fontId="0" fillId="0" borderId="0" xfId="0" applyNumberFormat="1"/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tabSelected="1" zoomScale="150" zoomScaleNormal="150" workbookViewId="0">
      <pane xSplit="2" ySplit="1" topLeftCell="O2" activePane="bottomRight" state="frozen"/>
      <selection pane="topRight" activeCell="C1" sqref="C1"/>
      <selection pane="bottomLeft" activeCell="A2" sqref="A2"/>
      <selection pane="bottomRight" activeCell="I14" sqref="I14"/>
    </sheetView>
  </sheetViews>
  <sheetFormatPr defaultRowHeight="15" x14ac:dyDescent="0.25"/>
  <cols>
    <col min="1" max="1" width="5.5703125" style="1" customWidth="1"/>
    <col min="2" max="2" width="18.140625" style="1" bestFit="1" customWidth="1"/>
    <col min="3" max="3" width="8.5703125" style="1" customWidth="1"/>
    <col min="4" max="4" width="9.140625" style="3" customWidth="1"/>
    <col min="5" max="5" width="10.140625" style="11" customWidth="1"/>
    <col min="6" max="6" width="8.7109375" style="11" customWidth="1"/>
    <col min="7" max="7" width="9" style="9" bestFit="1" customWidth="1"/>
    <col min="8" max="8" width="9" style="7" customWidth="1"/>
    <col min="9" max="9" width="10.28515625" style="7" customWidth="1"/>
    <col min="10" max="10" width="8.42578125" style="12" bestFit="1" customWidth="1"/>
    <col min="11" max="11" width="10.7109375" style="12" bestFit="1" customWidth="1"/>
    <col min="12" max="12" width="10.85546875" style="12" customWidth="1"/>
    <col min="13" max="14" width="10.85546875" style="5" customWidth="1"/>
    <col min="15" max="15" width="15.140625" style="6" bestFit="1" customWidth="1"/>
    <col min="16" max="16" width="9.85546875" style="7" customWidth="1"/>
    <col min="17" max="17" width="15.7109375" bestFit="1" customWidth="1"/>
    <col min="18" max="18" width="10" style="7" bestFit="1" customWidth="1"/>
    <col min="19" max="19" width="13.7109375" style="2" bestFit="1" customWidth="1"/>
    <col min="20" max="20" width="16" style="2" bestFit="1" customWidth="1"/>
    <col min="21" max="22" width="9.140625" style="1"/>
    <col min="23" max="23" width="9.140625" style="3"/>
  </cols>
  <sheetData>
    <row r="1" spans="1:23" ht="30" x14ac:dyDescent="0.25">
      <c r="A1" s="1" t="s">
        <v>0</v>
      </c>
      <c r="B1" s="1" t="s">
        <v>1</v>
      </c>
      <c r="C1" s="1" t="s">
        <v>2</v>
      </c>
      <c r="D1" s="13" t="s">
        <v>41</v>
      </c>
      <c r="E1" s="14" t="s">
        <v>42</v>
      </c>
      <c r="F1" s="14" t="s">
        <v>43</v>
      </c>
      <c r="G1" s="9" t="s">
        <v>3</v>
      </c>
      <c r="H1" s="6" t="s">
        <v>7</v>
      </c>
      <c r="I1" s="6" t="s">
        <v>8</v>
      </c>
      <c r="J1" s="12" t="s">
        <v>4</v>
      </c>
      <c r="K1" s="12" t="s">
        <v>5</v>
      </c>
      <c r="L1" s="12" t="s">
        <v>6</v>
      </c>
      <c r="M1" s="4" t="s">
        <v>11</v>
      </c>
      <c r="N1" s="4" t="s">
        <v>16</v>
      </c>
      <c r="O1" s="6" t="s">
        <v>15</v>
      </c>
      <c r="P1" s="6" t="s">
        <v>14</v>
      </c>
      <c r="Q1" s="4" t="s">
        <v>9</v>
      </c>
      <c r="R1" s="6" t="s">
        <v>10</v>
      </c>
      <c r="S1" s="2" t="s">
        <v>12</v>
      </c>
      <c r="T1" s="2" t="s">
        <v>13</v>
      </c>
      <c r="U1" s="8" t="s">
        <v>17</v>
      </c>
      <c r="V1" s="8" t="s">
        <v>18</v>
      </c>
      <c r="W1" s="2" t="s">
        <v>39</v>
      </c>
    </row>
    <row r="2" spans="1:23" x14ac:dyDescent="0.25">
      <c r="A2" s="1">
        <v>1</v>
      </c>
      <c r="B2" s="10" t="s">
        <v>28</v>
      </c>
      <c r="C2" s="1" t="s">
        <v>19</v>
      </c>
      <c r="D2" s="3">
        <v>36.94</v>
      </c>
      <c r="E2" s="11">
        <v>2.3199999999999998</v>
      </c>
      <c r="F2" s="11">
        <v>3.28</v>
      </c>
      <c r="G2" s="9">
        <v>0.04</v>
      </c>
      <c r="H2" s="6">
        <f>(G2*4)/D2</f>
        <v>4.3313481321061182E-3</v>
      </c>
      <c r="I2" s="7">
        <v>0.19800000000000001</v>
      </c>
      <c r="J2" s="12">
        <v>17.100000000000001</v>
      </c>
      <c r="K2" s="12">
        <v>20.399999999999999</v>
      </c>
      <c r="L2" s="12">
        <v>13.8</v>
      </c>
      <c r="M2" s="4">
        <f t="shared" ref="M2:M11" si="0">D2/E2</f>
        <v>15.922413793103448</v>
      </c>
      <c r="N2" s="4">
        <f t="shared" ref="N2:N11" si="1">D2/F2</f>
        <v>11.262195121951219</v>
      </c>
      <c r="O2" s="4">
        <f>J2-N2</f>
        <v>5.8378048780487823</v>
      </c>
      <c r="P2" s="7">
        <f t="shared" ref="P2:P11" si="2">O2/J2</f>
        <v>0.34139209813150773</v>
      </c>
      <c r="Q2" s="7">
        <f t="shared" ref="Q2:Q11" si="3">H2+I2+P2</f>
        <v>0.5437234462636138</v>
      </c>
      <c r="R2" s="7">
        <v>2.6139999999999999</v>
      </c>
      <c r="S2" s="2">
        <f t="shared" ref="S2:S11" si="4">J2*E2</f>
        <v>39.671999999999997</v>
      </c>
      <c r="T2" s="2">
        <f t="shared" ref="T2:T11" si="5">K2*F2</f>
        <v>66.911999999999992</v>
      </c>
      <c r="U2" s="1" t="str">
        <f t="shared" ref="U2:U11" si="6">IF(L2&gt;M2,"BUY","")</f>
        <v/>
      </c>
      <c r="V2" s="1" t="str">
        <f t="shared" ref="V2:V11" si="7">IF(N2&gt;K2,"Sell","")</f>
        <v/>
      </c>
      <c r="W2" s="3">
        <v>1.51</v>
      </c>
    </row>
    <row r="3" spans="1:23" x14ac:dyDescent="0.25">
      <c r="A3" s="1">
        <v>7</v>
      </c>
      <c r="B3" s="10" t="s">
        <v>35</v>
      </c>
      <c r="C3" s="1" t="s">
        <v>24</v>
      </c>
      <c r="D3" s="3">
        <v>38.97</v>
      </c>
      <c r="E3" s="11">
        <v>2.2599999999999998</v>
      </c>
      <c r="F3" s="11">
        <v>2.75</v>
      </c>
      <c r="G3" s="9">
        <v>0</v>
      </c>
      <c r="H3" s="6">
        <f t="shared" ref="H2:H11" si="8">(G3*4)/D3</f>
        <v>0</v>
      </c>
      <c r="I3" s="7">
        <v>0.15809999999999999</v>
      </c>
      <c r="J3" s="12">
        <v>21.8</v>
      </c>
      <c r="K3" s="12">
        <v>27.8</v>
      </c>
      <c r="L3" s="12">
        <v>15.8</v>
      </c>
      <c r="M3" s="4">
        <f t="shared" si="0"/>
        <v>17.243362831858409</v>
      </c>
      <c r="N3" s="4">
        <f t="shared" si="1"/>
        <v>14.17090909090909</v>
      </c>
      <c r="O3" s="4">
        <f t="shared" ref="O2:O11" si="9">J3-N3</f>
        <v>7.6290909090909107</v>
      </c>
      <c r="P3" s="7">
        <f t="shared" si="2"/>
        <v>0.34995829858215188</v>
      </c>
      <c r="Q3" s="7">
        <f t="shared" si="3"/>
        <v>0.5080582985821519</v>
      </c>
      <c r="R3" s="7">
        <v>0.4698</v>
      </c>
      <c r="S3" s="2">
        <f t="shared" si="4"/>
        <v>49.267999999999994</v>
      </c>
      <c r="T3" s="2">
        <f t="shared" si="5"/>
        <v>76.45</v>
      </c>
      <c r="U3" s="1" t="str">
        <f t="shared" si="6"/>
        <v/>
      </c>
      <c r="V3" s="1" t="str">
        <f t="shared" si="7"/>
        <v/>
      </c>
      <c r="W3" s="3">
        <v>0.96</v>
      </c>
    </row>
    <row r="4" spans="1:23" x14ac:dyDescent="0.25">
      <c r="A4" s="1">
        <v>9</v>
      </c>
      <c r="B4" s="10" t="s">
        <v>37</v>
      </c>
      <c r="C4" s="1" t="s">
        <v>26</v>
      </c>
      <c r="D4" s="3">
        <v>70.650000000000006</v>
      </c>
      <c r="E4" s="11">
        <v>5.25</v>
      </c>
      <c r="F4" s="11">
        <v>6.11</v>
      </c>
      <c r="G4" s="9">
        <v>0.42</v>
      </c>
      <c r="H4" s="6">
        <f t="shared" si="8"/>
        <v>2.3779193205944796E-2</v>
      </c>
      <c r="I4" s="7">
        <v>0.11849999999999999</v>
      </c>
      <c r="J4" s="12">
        <v>17.225000000000001</v>
      </c>
      <c r="K4" s="12">
        <v>19.75</v>
      </c>
      <c r="L4" s="12">
        <v>14.7</v>
      </c>
      <c r="M4" s="4">
        <f t="shared" si="0"/>
        <v>13.457142857142859</v>
      </c>
      <c r="N4" s="4">
        <f t="shared" si="1"/>
        <v>11.563011456628479</v>
      </c>
      <c r="O4" s="4">
        <f t="shared" si="9"/>
        <v>5.6619885433715229</v>
      </c>
      <c r="P4" s="7">
        <f t="shared" si="2"/>
        <v>0.32870760774290408</v>
      </c>
      <c r="Q4" s="7">
        <f t="shared" si="3"/>
        <v>0.47098680094884887</v>
      </c>
      <c r="R4" s="7">
        <v>8.6699999999999999E-2</v>
      </c>
      <c r="S4" s="2">
        <f t="shared" si="4"/>
        <v>90.431250000000006</v>
      </c>
      <c r="T4" s="2">
        <f t="shared" si="5"/>
        <v>120.6725</v>
      </c>
      <c r="U4" s="1" t="str">
        <f t="shared" si="6"/>
        <v>BUY</v>
      </c>
      <c r="V4" s="1" t="str">
        <f t="shared" si="7"/>
        <v/>
      </c>
      <c r="W4" s="3">
        <v>1.05</v>
      </c>
    </row>
    <row r="5" spans="1:23" x14ac:dyDescent="0.25">
      <c r="A5" s="1">
        <v>8</v>
      </c>
      <c r="B5" s="10" t="s">
        <v>36</v>
      </c>
      <c r="C5" s="1" t="s">
        <v>25</v>
      </c>
      <c r="D5" s="3">
        <v>29.07</v>
      </c>
      <c r="E5" s="11">
        <v>1.35</v>
      </c>
      <c r="F5" s="11">
        <v>2.0699999999999998</v>
      </c>
      <c r="G5" s="9">
        <v>0</v>
      </c>
      <c r="H5" s="6">
        <f t="shared" si="8"/>
        <v>0</v>
      </c>
      <c r="I5" s="7">
        <v>0.21829999999999999</v>
      </c>
      <c r="J5" s="12">
        <v>18.600000000000001</v>
      </c>
      <c r="K5" s="12">
        <v>22.6</v>
      </c>
      <c r="L5" s="12">
        <v>14.6</v>
      </c>
      <c r="M5" s="4">
        <f t="shared" si="0"/>
        <v>21.533333333333331</v>
      </c>
      <c r="N5" s="4">
        <f t="shared" si="1"/>
        <v>14.043478260869566</v>
      </c>
      <c r="O5" s="4">
        <f t="shared" si="9"/>
        <v>4.5565217391304351</v>
      </c>
      <c r="P5" s="7">
        <f t="shared" si="2"/>
        <v>0.24497428705002339</v>
      </c>
      <c r="Q5" s="7">
        <f t="shared" si="3"/>
        <v>0.46327428705002338</v>
      </c>
      <c r="R5" s="7">
        <v>0.63380000000000003</v>
      </c>
      <c r="S5" s="2">
        <f t="shared" si="4"/>
        <v>25.110000000000003</v>
      </c>
      <c r="T5" s="2">
        <f t="shared" si="5"/>
        <v>46.781999999999996</v>
      </c>
      <c r="U5" s="1" t="str">
        <f t="shared" si="6"/>
        <v/>
      </c>
      <c r="V5" s="1" t="str">
        <f t="shared" si="7"/>
        <v/>
      </c>
      <c r="W5" s="3">
        <v>-0.04</v>
      </c>
    </row>
    <row r="6" spans="1:23" x14ac:dyDescent="0.25">
      <c r="A6" s="1">
        <v>3</v>
      </c>
      <c r="B6" s="10" t="s">
        <v>31</v>
      </c>
      <c r="C6" s="1" t="s">
        <v>20</v>
      </c>
      <c r="D6" s="3">
        <v>28.98</v>
      </c>
      <c r="E6" s="11">
        <v>1.65</v>
      </c>
      <c r="F6" s="11">
        <v>2.27</v>
      </c>
      <c r="G6" s="9">
        <v>0</v>
      </c>
      <c r="H6" s="6">
        <f t="shared" si="8"/>
        <v>0</v>
      </c>
      <c r="I6" s="7">
        <v>0.1515</v>
      </c>
      <c r="J6" s="12">
        <v>17.5</v>
      </c>
      <c r="K6" s="12">
        <v>22.4</v>
      </c>
      <c r="L6" s="12">
        <v>12.6</v>
      </c>
      <c r="M6" s="4">
        <f t="shared" si="0"/>
        <v>17.563636363636366</v>
      </c>
      <c r="N6" s="4">
        <f t="shared" si="1"/>
        <v>12.766519823788546</v>
      </c>
      <c r="O6" s="4">
        <f t="shared" si="9"/>
        <v>4.7334801762114544</v>
      </c>
      <c r="P6" s="7">
        <f t="shared" si="2"/>
        <v>0.27048458149779742</v>
      </c>
      <c r="Q6" s="7">
        <f t="shared" si="3"/>
        <v>0.42198458149779738</v>
      </c>
      <c r="R6" s="7">
        <v>5.8799999999999998E-2</v>
      </c>
      <c r="S6" s="2">
        <f t="shared" si="4"/>
        <v>28.875</v>
      </c>
      <c r="T6" s="2">
        <f t="shared" si="5"/>
        <v>50.847999999999999</v>
      </c>
      <c r="U6" s="1" t="str">
        <f t="shared" si="6"/>
        <v/>
      </c>
      <c r="V6" s="1" t="str">
        <f t="shared" si="7"/>
        <v/>
      </c>
      <c r="W6" s="3">
        <v>1.42</v>
      </c>
    </row>
    <row r="7" spans="1:23" x14ac:dyDescent="0.25">
      <c r="A7" s="1">
        <v>10</v>
      </c>
      <c r="B7" s="10" t="s">
        <v>38</v>
      </c>
      <c r="C7" s="1" t="s">
        <v>27</v>
      </c>
      <c r="D7" s="3">
        <v>82.37</v>
      </c>
      <c r="E7" s="11">
        <v>4.5</v>
      </c>
      <c r="F7" s="11">
        <v>5.54</v>
      </c>
      <c r="G7" s="9">
        <v>0.44</v>
      </c>
      <c r="H7" s="6">
        <f t="shared" si="8"/>
        <v>2.1367002549471895E-2</v>
      </c>
      <c r="I7" s="7">
        <v>0.13</v>
      </c>
      <c r="J7" s="12">
        <v>19.2</v>
      </c>
      <c r="K7" s="12">
        <v>22.9</v>
      </c>
      <c r="L7" s="12">
        <v>15.5</v>
      </c>
      <c r="M7" s="4">
        <f t="shared" si="0"/>
        <v>18.304444444444446</v>
      </c>
      <c r="N7" s="4">
        <f t="shared" si="1"/>
        <v>14.868231046931408</v>
      </c>
      <c r="O7" s="4">
        <f t="shared" si="9"/>
        <v>4.3317689530685914</v>
      </c>
      <c r="P7" s="7">
        <f t="shared" si="2"/>
        <v>0.2256129663056558</v>
      </c>
      <c r="Q7" s="7">
        <f t="shared" si="3"/>
        <v>0.37697996885512769</v>
      </c>
      <c r="R7" s="7">
        <v>5.9999999999999995E-4</v>
      </c>
      <c r="S7" s="2">
        <f t="shared" si="4"/>
        <v>86.399999999999991</v>
      </c>
      <c r="T7" s="2">
        <f t="shared" si="5"/>
        <v>126.866</v>
      </c>
      <c r="U7" s="1" t="str">
        <f t="shared" si="6"/>
        <v/>
      </c>
      <c r="V7" s="1" t="str">
        <f t="shared" si="7"/>
        <v/>
      </c>
      <c r="W7" s="3">
        <v>1.41</v>
      </c>
    </row>
    <row r="8" spans="1:23" x14ac:dyDescent="0.25">
      <c r="A8" s="1">
        <v>4</v>
      </c>
      <c r="B8" s="10" t="s">
        <v>32</v>
      </c>
      <c r="C8" s="1" t="s">
        <v>21</v>
      </c>
      <c r="D8" s="3">
        <v>53.39</v>
      </c>
      <c r="E8" s="11">
        <v>2.34</v>
      </c>
      <c r="F8" s="11">
        <v>3.17</v>
      </c>
      <c r="G8" s="9">
        <v>0</v>
      </c>
      <c r="H8" s="6">
        <f t="shared" si="8"/>
        <v>0</v>
      </c>
      <c r="I8" s="7">
        <v>0.1744</v>
      </c>
      <c r="J8" s="12">
        <v>19.100000000000001</v>
      </c>
      <c r="K8" s="12">
        <v>24.7</v>
      </c>
      <c r="L8" s="12">
        <v>13.5</v>
      </c>
      <c r="M8" s="4">
        <f t="shared" si="0"/>
        <v>22.816239316239319</v>
      </c>
      <c r="N8" s="4">
        <f t="shared" si="1"/>
        <v>16.842271293375394</v>
      </c>
      <c r="O8" s="4">
        <f t="shared" si="9"/>
        <v>2.2577287066246079</v>
      </c>
      <c r="P8" s="7">
        <f t="shared" si="2"/>
        <v>0.11820569144631454</v>
      </c>
      <c r="Q8" s="7">
        <f t="shared" si="3"/>
        <v>0.29260569144631454</v>
      </c>
      <c r="R8" s="7">
        <v>4.87E-2</v>
      </c>
      <c r="S8" s="2">
        <f t="shared" si="4"/>
        <v>44.694000000000003</v>
      </c>
      <c r="T8" s="2">
        <f t="shared" si="5"/>
        <v>78.298999999999992</v>
      </c>
      <c r="U8" s="1" t="str">
        <f t="shared" si="6"/>
        <v/>
      </c>
      <c r="V8" s="1" t="str">
        <f t="shared" si="7"/>
        <v/>
      </c>
      <c r="W8" s="3">
        <v>1.83</v>
      </c>
    </row>
    <row r="9" spans="1:23" x14ac:dyDescent="0.25">
      <c r="A9" s="1">
        <v>6</v>
      </c>
      <c r="B9" s="10" t="s">
        <v>34</v>
      </c>
      <c r="C9" s="1" t="s">
        <v>23</v>
      </c>
      <c r="D9" s="3">
        <v>137.75</v>
      </c>
      <c r="E9" s="11">
        <v>5.47</v>
      </c>
      <c r="F9" s="11">
        <v>6.85</v>
      </c>
      <c r="G9" s="9">
        <v>0.39</v>
      </c>
      <c r="H9" s="6">
        <f t="shared" si="8"/>
        <v>1.132486388384755E-2</v>
      </c>
      <c r="I9" s="7">
        <v>0.11840000000000001</v>
      </c>
      <c r="J9" s="12">
        <v>22.5</v>
      </c>
      <c r="K9" s="12">
        <v>25.8</v>
      </c>
      <c r="L9" s="12">
        <v>19.3</v>
      </c>
      <c r="M9" s="4">
        <f t="shared" si="0"/>
        <v>25.182815356489947</v>
      </c>
      <c r="N9" s="4">
        <f t="shared" si="1"/>
        <v>20.10948905109489</v>
      </c>
      <c r="O9" s="4">
        <f t="shared" si="9"/>
        <v>2.39051094890511</v>
      </c>
      <c r="P9" s="7">
        <f t="shared" si="2"/>
        <v>0.10624493106244934</v>
      </c>
      <c r="Q9" s="7">
        <f t="shared" si="3"/>
        <v>0.23596979494629688</v>
      </c>
      <c r="R9" s="7">
        <v>4.8899999999999999E-2</v>
      </c>
      <c r="S9" s="2">
        <f t="shared" si="4"/>
        <v>123.07499999999999</v>
      </c>
      <c r="T9" s="2">
        <f t="shared" si="5"/>
        <v>176.73</v>
      </c>
      <c r="U9" s="1" t="str">
        <f t="shared" si="6"/>
        <v/>
      </c>
      <c r="V9" s="1" t="str">
        <f t="shared" si="7"/>
        <v/>
      </c>
      <c r="W9" s="3">
        <v>0.56000000000000005</v>
      </c>
    </row>
    <row r="10" spans="1:23" x14ac:dyDescent="0.25">
      <c r="A10" s="1">
        <v>2</v>
      </c>
      <c r="B10" s="10" t="s">
        <v>29</v>
      </c>
      <c r="C10" s="1" t="s">
        <v>30</v>
      </c>
      <c r="D10" s="3">
        <v>112.82</v>
      </c>
      <c r="E10" s="11">
        <v>7.68</v>
      </c>
      <c r="F10" s="11">
        <v>9.34</v>
      </c>
      <c r="G10" s="9">
        <v>0.47</v>
      </c>
      <c r="H10" s="6">
        <f t="shared" si="8"/>
        <v>1.6663712107782308E-2</v>
      </c>
      <c r="I10" s="7">
        <v>0.1134</v>
      </c>
      <c r="J10" s="12">
        <v>13.4</v>
      </c>
      <c r="K10" s="12">
        <v>16.8</v>
      </c>
      <c r="L10" s="12">
        <v>10.1</v>
      </c>
      <c r="M10" s="4">
        <f t="shared" si="0"/>
        <v>14.690104166666666</v>
      </c>
      <c r="N10" s="4">
        <f t="shared" si="1"/>
        <v>12.079229122055674</v>
      </c>
      <c r="O10" s="4">
        <f t="shared" si="9"/>
        <v>1.3207708779443266</v>
      </c>
      <c r="P10" s="7">
        <f t="shared" si="2"/>
        <v>9.8564990891367651E-2</v>
      </c>
      <c r="Q10" s="7">
        <f t="shared" si="3"/>
        <v>0.22862870299914995</v>
      </c>
      <c r="R10" s="7">
        <v>0.50960000000000005</v>
      </c>
      <c r="S10" s="2">
        <f t="shared" si="4"/>
        <v>102.91199999999999</v>
      </c>
      <c r="T10" s="2">
        <f t="shared" si="5"/>
        <v>156.91200000000001</v>
      </c>
      <c r="U10" s="1" t="str">
        <f t="shared" si="6"/>
        <v/>
      </c>
      <c r="V10" s="1" t="str">
        <f t="shared" si="7"/>
        <v/>
      </c>
      <c r="W10" s="3">
        <v>1.26</v>
      </c>
    </row>
    <row r="11" spans="1:23" x14ac:dyDescent="0.25">
      <c r="A11" s="1">
        <v>5</v>
      </c>
      <c r="B11" s="10" t="s">
        <v>33</v>
      </c>
      <c r="C11" s="1" t="s">
        <v>22</v>
      </c>
      <c r="D11" s="3">
        <v>161.04</v>
      </c>
      <c r="E11" s="11">
        <v>12.26</v>
      </c>
      <c r="F11" s="11">
        <v>14.59</v>
      </c>
      <c r="G11" s="9">
        <v>0</v>
      </c>
      <c r="H11" s="6">
        <f t="shared" si="8"/>
        <v>0</v>
      </c>
      <c r="I11" s="7">
        <v>0.1225</v>
      </c>
      <c r="J11" s="12">
        <v>9.5</v>
      </c>
      <c r="K11" s="12">
        <v>11.8</v>
      </c>
      <c r="L11" s="12">
        <v>7.1</v>
      </c>
      <c r="M11" s="4">
        <f t="shared" si="0"/>
        <v>13.135399673735726</v>
      </c>
      <c r="N11" s="4">
        <f t="shared" si="1"/>
        <v>11.037697052775874</v>
      </c>
      <c r="O11" s="4">
        <f t="shared" si="9"/>
        <v>-1.537697052775874</v>
      </c>
      <c r="P11" s="7">
        <f t="shared" si="2"/>
        <v>-0.16186284766061831</v>
      </c>
      <c r="Q11" s="7">
        <f t="shared" si="3"/>
        <v>-3.9362847660618316E-2</v>
      </c>
      <c r="R11" s="7">
        <v>1.5840000000000001</v>
      </c>
      <c r="S11" s="2">
        <f t="shared" si="4"/>
        <v>116.47</v>
      </c>
      <c r="T11" s="2">
        <f t="shared" si="5"/>
        <v>172.16200000000001</v>
      </c>
      <c r="U11" s="1" t="str">
        <f t="shared" si="6"/>
        <v/>
      </c>
      <c r="V11" s="1" t="str">
        <f t="shared" si="7"/>
        <v/>
      </c>
      <c r="W11" s="3" t="s">
        <v>40</v>
      </c>
    </row>
  </sheetData>
  <sortState ref="A2:W11">
    <sortCondition descending="1" ref="Q2:Q11"/>
  </sortState>
  <printOptions gridLines="1"/>
  <pageMargins left="0.7" right="0.7" top="0.75" bottom="0.75" header="0.3" footer="0.3"/>
  <pageSetup scale="46" orientation="landscape" horizontalDpi="300" verticalDpi="300" r:id="rId1"/>
  <headerFooter>
    <oddHeader>&amp;CSoutheast Michigan Model Club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St Armour</dc:creator>
  <cp:lastModifiedBy>Christopher Rolls</cp:lastModifiedBy>
  <cp:lastPrinted>2014-11-14T01:50:11Z</cp:lastPrinted>
  <dcterms:created xsi:type="dcterms:W3CDTF">2014-11-13T20:13:21Z</dcterms:created>
  <dcterms:modified xsi:type="dcterms:W3CDTF">2014-11-15T15:48:06Z</dcterms:modified>
</cp:coreProperties>
</file>