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20" windowHeight="12915" activeTab="0"/>
  </bookViews>
  <sheets>
    <sheet name="Morningstar Sectors" sheetId="1" r:id="rId1"/>
    <sheet name="SH2" sheetId="2" r:id="rId2"/>
    <sheet name="Sheet3" sheetId="3" r:id="rId3"/>
  </sheets>
  <definedNames>
    <definedName name="_xlnm.Print_Area" localSheetId="0">'Morningstar Sectors'!$A$1:$I$59</definedName>
  </definedNames>
  <calcPr fullCalcOnLoad="1"/>
</workbook>
</file>

<file path=xl/sharedStrings.xml><?xml version="1.0" encoding="utf-8"?>
<sst xmlns="http://schemas.openxmlformats.org/spreadsheetml/2006/main" count="365" uniqueCount="137">
  <si>
    <t>SECTOR: Industries</t>
  </si>
  <si>
    <t>SYM</t>
  </si>
  <si>
    <t>$ Amount</t>
  </si>
  <si>
    <t>$ per sector</t>
  </si>
  <si>
    <t>% of Portfolio</t>
  </si>
  <si>
    <t>COLUMN TOTALS</t>
  </si>
  <si>
    <t>Defensive Super Sector</t>
  </si>
  <si>
    <r>
      <t>Basic Materials:</t>
    </r>
    <r>
      <rPr>
        <sz val="8"/>
        <rFont val="Arial"/>
        <family val="2"/>
      </rPr>
      <t xml:space="preserve"> Companies that manufacture </t>
    </r>
  </si>
  <si>
    <t>chemicals, building materials and paper products.</t>
  </si>
  <si>
    <t xml:space="preserve">This sector also includes companies engaged in </t>
  </si>
  <si>
    <t xml:space="preserve">commodities exploration and processing. </t>
  </si>
  <si>
    <r>
      <t xml:space="preserve">Communication Services: </t>
    </r>
    <r>
      <rPr>
        <sz val="8"/>
        <rFont val="Arial"/>
        <family val="2"/>
      </rPr>
      <t>Companies that provide</t>
    </r>
  </si>
  <si>
    <t xml:space="preserve">communication services using fixed-line networks or </t>
  </si>
  <si>
    <r>
      <t xml:space="preserve">Consumer Cyclical: </t>
    </r>
    <r>
      <rPr>
        <sz val="8"/>
        <rFont val="Arial"/>
        <family val="2"/>
      </rPr>
      <t>This sector includes retail</t>
    </r>
  </si>
  <si>
    <t xml:space="preserve">stores, auto and auto parts manufacturers, companies </t>
  </si>
  <si>
    <t xml:space="preserve">engaged in residential construction, lodging facilities, </t>
  </si>
  <si>
    <t>restaurants and entertainment companies.</t>
  </si>
  <si>
    <r>
      <t xml:space="preserve">Financial Services: </t>
    </r>
    <r>
      <rPr>
        <sz val="8"/>
        <rFont val="Arial"/>
        <family val="2"/>
      </rPr>
      <t xml:space="preserve">Companies that provide </t>
    </r>
  </si>
  <si>
    <t xml:space="preserve">financial services which includes banks, savings and </t>
  </si>
  <si>
    <t>loans, asset management companies, credit services,</t>
  </si>
  <si>
    <t xml:space="preserve">investment brokerage firms, and insurance companies. </t>
  </si>
  <si>
    <t>REITs</t>
  </si>
  <si>
    <t xml:space="preserve">companies, property management companies and </t>
  </si>
  <si>
    <r>
      <t xml:space="preserve">Real Estate: </t>
    </r>
    <r>
      <rPr>
        <sz val="8"/>
        <rFont val="Arial"/>
        <family val="2"/>
      </rPr>
      <t xml:space="preserve">This sector includes mortgage </t>
    </r>
  </si>
  <si>
    <t>Sensitive Super Sector</t>
  </si>
  <si>
    <t>Cyclical Super Sector</t>
  </si>
  <si>
    <r>
      <t xml:space="preserve">Consumer Defensive: </t>
    </r>
    <r>
      <rPr>
        <sz val="8"/>
        <rFont val="Arial"/>
        <family val="2"/>
      </rPr>
      <t>Companies engaged in the</t>
    </r>
  </si>
  <si>
    <t xml:space="preserve">manufacturing of food, beverages, household &amp; personal </t>
  </si>
  <si>
    <t>products, packaging, or tobacco. Also companies that</t>
  </si>
  <si>
    <t>provide services such as education &amp; training services</t>
  </si>
  <si>
    <r>
      <t>Healthcare</t>
    </r>
    <r>
      <rPr>
        <sz val="8"/>
        <rFont val="Arial"/>
        <family val="2"/>
      </rPr>
      <t>: This sector includes biotechnology,</t>
    </r>
  </si>
  <si>
    <t xml:space="preserve">pharmaceuticals, research services, home </t>
  </si>
  <si>
    <t xml:space="preserve">healthcare, hospitals, long-term care facilities, </t>
  </si>
  <si>
    <t>and medical equipment and supplies.</t>
  </si>
  <si>
    <r>
      <t>Utilities</t>
    </r>
    <r>
      <rPr>
        <sz val="8"/>
        <rFont val="Arial"/>
        <family val="2"/>
      </rPr>
      <t>: Electric, gas, and water utilities</t>
    </r>
  </si>
  <si>
    <r>
      <t>Energy</t>
    </r>
    <r>
      <rPr>
        <sz val="8"/>
        <rFont val="Arial"/>
        <family val="2"/>
      </rPr>
      <t>: Companies that produce or refine oil and gas,</t>
    </r>
  </si>
  <si>
    <t xml:space="preserve">oil field services and equipment companies, and pipeline </t>
  </si>
  <si>
    <t xml:space="preserve">operators. This sector also includes companies </t>
  </si>
  <si>
    <t>engaged in the mining of coal</t>
  </si>
  <si>
    <r>
      <t>Industrials</t>
    </r>
    <r>
      <rPr>
        <sz val="8"/>
        <rFont val="Arial"/>
        <family val="2"/>
      </rPr>
      <t xml:space="preserve">: Companies that manufacture machinery, </t>
    </r>
  </si>
  <si>
    <t xml:space="preserve">hand-held tools and industrial products. This sector also </t>
  </si>
  <si>
    <t>includes aerospace &amp; defense firms as well as companys</t>
  </si>
  <si>
    <t>Co's engaged in transportation &amp; logistic services.</t>
  </si>
  <si>
    <t>those that provide wireless access &amp; services. This</t>
  </si>
  <si>
    <t>sector also includes companies that provide internet</t>
  </si>
  <si>
    <t xml:space="preserve">services such as access, navigation &amp; internet </t>
  </si>
  <si>
    <t>related software and services</t>
  </si>
  <si>
    <r>
      <t xml:space="preserve">Technology: </t>
    </r>
    <r>
      <rPr>
        <sz val="8"/>
        <rFont val="Arial"/>
        <family val="2"/>
      </rPr>
      <t>Companies engaged in the design,</t>
    </r>
  </si>
  <si>
    <t>development, &amp; support of computer operating systems &amp;</t>
  </si>
  <si>
    <t>applications. This sector also includes companies that</t>
  </si>
  <si>
    <t>provide computer technology consulting services. Also</t>
  </si>
  <si>
    <t>includes companies engaged in the manufacturing  of</t>
  </si>
  <si>
    <t>computer equipment, data storage products, networking</t>
  </si>
  <si>
    <t>products, semiconductors, and components</t>
  </si>
  <si>
    <t>CASH IN PORTFOLIO</t>
  </si>
  <si>
    <t>Sales&lt; 0.5 Billion</t>
  </si>
  <si>
    <t>Sales 0.5 to 5 Billion</t>
  </si>
  <si>
    <t>Sales &gt; 5 Billion</t>
  </si>
  <si>
    <t>AFAM</t>
  </si>
  <si>
    <t>AFL</t>
  </si>
  <si>
    <t>AAPL</t>
  </si>
  <si>
    <t>BWLD</t>
  </si>
  <si>
    <t>CSCO</t>
  </si>
  <si>
    <t>DHR</t>
  </si>
  <si>
    <t>ECL</t>
  </si>
  <si>
    <t>FDS</t>
  </si>
  <si>
    <t>INFY</t>
  </si>
  <si>
    <t>MA</t>
  </si>
  <si>
    <t>MSFT</t>
  </si>
  <si>
    <t>PHN</t>
  </si>
  <si>
    <t>QSII</t>
  </si>
  <si>
    <t>SYK</t>
  </si>
  <si>
    <t>SYY</t>
  </si>
  <si>
    <t>TEVA</t>
  </si>
  <si>
    <t>WAG</t>
  </si>
  <si>
    <t>S</t>
  </si>
  <si>
    <t>L</t>
  </si>
  <si>
    <t>M</t>
  </si>
  <si>
    <t>y sales</t>
  </si>
  <si>
    <t>q sales</t>
  </si>
  <si>
    <t>Size</t>
  </si>
  <si>
    <t>Technology</t>
  </si>
  <si>
    <t>Healthcare</t>
  </si>
  <si>
    <t>Financial Svcs</t>
  </si>
  <si>
    <t>Consumer Cyclical</t>
  </si>
  <si>
    <t>Industrials</t>
  </si>
  <si>
    <t>Consumer defensive</t>
  </si>
  <si>
    <t>PH</t>
  </si>
  <si>
    <t>DLB</t>
  </si>
  <si>
    <t>SYNA</t>
  </si>
  <si>
    <t>ABAT</t>
  </si>
  <si>
    <t>HMSY</t>
  </si>
  <si>
    <t>MED</t>
  </si>
  <si>
    <t>PRAA</t>
  </si>
  <si>
    <t>HAE</t>
  </si>
  <si>
    <t>THOR</t>
  </si>
  <si>
    <t>BRLI</t>
  </si>
  <si>
    <t>NEOG</t>
  </si>
  <si>
    <t>VIVO</t>
  </si>
  <si>
    <t>CEPH</t>
  </si>
  <si>
    <t>VAR</t>
  </si>
  <si>
    <t>CELG</t>
  </si>
  <si>
    <t>LH</t>
  </si>
  <si>
    <t>MHS</t>
  </si>
  <si>
    <t>XOM</t>
  </si>
  <si>
    <t>COP</t>
  </si>
  <si>
    <t>SWN</t>
  </si>
  <si>
    <t>MRO</t>
  </si>
  <si>
    <t>ENS</t>
  </si>
  <si>
    <t>VZ</t>
  </si>
  <si>
    <t>T</t>
  </si>
  <si>
    <t>NEE</t>
  </si>
  <si>
    <t>SO</t>
  </si>
  <si>
    <t>DTE</t>
  </si>
  <si>
    <t>Energy</t>
  </si>
  <si>
    <t>Communication Services</t>
  </si>
  <si>
    <t>Utilities</t>
  </si>
  <si>
    <t>Debt/ Cap</t>
  </si>
  <si>
    <t>NY Growth</t>
  </si>
  <si>
    <t>Symbol</t>
  </si>
  <si>
    <t>Quqrterly Sales</t>
  </si>
  <si>
    <t>Yearly Sales</t>
  </si>
  <si>
    <t>Sector</t>
  </si>
  <si>
    <t>Deb / Capital %</t>
  </si>
  <si>
    <t>Next Year Growth Rate</t>
  </si>
  <si>
    <t>Bio-Reference Labs</t>
  </si>
  <si>
    <t>Dolby Laboratories</t>
  </si>
  <si>
    <t>EnerSys</t>
  </si>
  <si>
    <t>Haemonetics</t>
  </si>
  <si>
    <t>HMS Holdings Corp</t>
  </si>
  <si>
    <t>Laboratory Corp Amer</t>
  </si>
  <si>
    <t>Medifast</t>
  </si>
  <si>
    <t>Neogen</t>
  </si>
  <si>
    <t>Portfolio Recovery</t>
  </si>
  <si>
    <t>Synaptics</t>
  </si>
  <si>
    <t>Varian Medical</t>
  </si>
  <si>
    <t>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</si>
</sst>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0"/>
    </font>
    <font>
      <strike/>
      <sz val="10"/>
      <color indexed="10"/>
      <name val="Arial"/>
      <family val="0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justify" vertical="top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0" fillId="0" borderId="2" xfId="0" applyBorder="1" applyAlignment="1">
      <alignment horizontal="centerContinuous" vertical="top"/>
    </xf>
    <xf numFmtId="0" fontId="0" fillId="0" borderId="3" xfId="0" applyBorder="1" applyAlignment="1">
      <alignment horizontal="centerContinuous" vertical="top"/>
    </xf>
    <xf numFmtId="0" fontId="0" fillId="0" borderId="1" xfId="0" applyBorder="1" applyAlignment="1">
      <alignment horizontal="centerContinuous" vertical="top"/>
    </xf>
    <xf numFmtId="169" fontId="2" fillId="0" borderId="1" xfId="0" applyNumberFormat="1" applyFont="1" applyBorder="1" applyAlignment="1">
      <alignment horizontal="centerContinuous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6" xfId="0" applyFont="1" applyBorder="1" applyAlignment="1">
      <alignment vertical="top"/>
    </xf>
    <xf numFmtId="0" fontId="2" fillId="0" borderId="2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168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168" fontId="0" fillId="0" borderId="8" xfId="0" applyNumberFormat="1" applyBorder="1" applyAlignment="1">
      <alignment horizontal="center" vertical="top"/>
    </xf>
    <xf numFmtId="168" fontId="0" fillId="0" borderId="6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8" fontId="0" fillId="0" borderId="10" xfId="0" applyNumberFormat="1" applyBorder="1" applyAlignment="1">
      <alignment horizontal="center" vertical="top"/>
    </xf>
    <xf numFmtId="168" fontId="0" fillId="0" borderId="4" xfId="0" applyNumberFormat="1" applyBorder="1" applyAlignment="1">
      <alignment horizontal="center" vertical="top"/>
    </xf>
    <xf numFmtId="169" fontId="2" fillId="0" borderId="4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168" fontId="0" fillId="0" borderId="5" xfId="0" applyNumberFormat="1" applyBorder="1" applyAlignment="1">
      <alignment horizontal="center" vertical="top"/>
    </xf>
    <xf numFmtId="169" fontId="2" fillId="0" borderId="5" xfId="0" applyNumberFormat="1" applyFont="1" applyBorder="1" applyAlignment="1">
      <alignment horizontal="center" vertical="top"/>
    </xf>
    <xf numFmtId="169" fontId="2" fillId="0" borderId="6" xfId="0" applyNumberFormat="1" applyFont="1" applyBorder="1" applyAlignment="1">
      <alignment horizontal="center" vertical="top"/>
    </xf>
    <xf numFmtId="168" fontId="0" fillId="0" borderId="13" xfId="0" applyNumberForma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2" fillId="0" borderId="14" xfId="0" applyFont="1" applyBorder="1" applyAlignment="1">
      <alignment horizontal="centerContinuous" vertical="top" wrapText="1"/>
    </xf>
    <xf numFmtId="0" fontId="2" fillId="0" borderId="15" xfId="0" applyFont="1" applyBorder="1" applyAlignment="1">
      <alignment horizontal="centerContinuous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6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7" fillId="0" borderId="6" xfId="0" applyFont="1" applyBorder="1" applyAlignment="1">
      <alignment horizontal="justify" vertical="top"/>
    </xf>
    <xf numFmtId="0" fontId="8" fillId="0" borderId="1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 vertical="top"/>
    </xf>
    <xf numFmtId="0" fontId="8" fillId="0" borderId="14" xfId="0" applyFont="1" applyBorder="1" applyAlignment="1">
      <alignment horizontal="centerContinuous" vertical="top"/>
    </xf>
    <xf numFmtId="168" fontId="1" fillId="0" borderId="12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0" fillId="0" borderId="20" xfId="0" applyBorder="1" applyAlignment="1">
      <alignment horizontal="centerContinuous" vertical="top"/>
    </xf>
    <xf numFmtId="168" fontId="0" fillId="0" borderId="20" xfId="0" applyNumberFormat="1" applyBorder="1" applyAlignment="1">
      <alignment horizontal="centerContinuous" vertical="top"/>
    </xf>
    <xf numFmtId="169" fontId="2" fillId="0" borderId="15" xfId="0" applyNumberFormat="1" applyFont="1" applyBorder="1" applyAlignment="1">
      <alignment horizontal="centerContinuous" vertical="top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0" fillId="0" borderId="19" xfId="0" applyBorder="1" applyAlignment="1">
      <alignment horizontal="center" vertical="top"/>
    </xf>
    <xf numFmtId="0" fontId="7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6" xfId="0" applyFont="1" applyBorder="1" applyAlignment="1">
      <alignment/>
    </xf>
    <xf numFmtId="168" fontId="0" fillId="0" borderId="22" xfId="0" applyNumberFormat="1" applyBorder="1" applyAlignment="1">
      <alignment horizontal="center" vertical="top"/>
    </xf>
    <xf numFmtId="168" fontId="0" fillId="0" borderId="23" xfId="0" applyNumberFormat="1" applyBorder="1" applyAlignment="1">
      <alignment horizontal="center" vertical="top"/>
    </xf>
    <xf numFmtId="0" fontId="4" fillId="0" borderId="14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vertical="top"/>
    </xf>
    <xf numFmtId="168" fontId="0" fillId="0" borderId="20" xfId="0" applyNumberFormat="1" applyBorder="1" applyAlignment="1">
      <alignment horizontal="center" vertical="top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9" fillId="0" borderId="7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168" fontId="9" fillId="0" borderId="8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Zeros="0" tabSelected="1" workbookViewId="0" topLeftCell="A1">
      <selection activeCell="A1" sqref="A1:I59"/>
    </sheetView>
  </sheetViews>
  <sheetFormatPr defaultColWidth="9.140625" defaultRowHeight="12.75"/>
  <cols>
    <col min="1" max="1" width="40.421875" style="2" customWidth="1"/>
    <col min="2" max="2" width="7.421875" style="0" customWidth="1"/>
    <col min="3" max="3" width="11.00390625" style="0" customWidth="1"/>
    <col min="4" max="4" width="7.140625" style="0" customWidth="1"/>
    <col min="5" max="5" width="11.00390625" style="0" customWidth="1"/>
    <col min="6" max="6" width="7.57421875" style="0" customWidth="1"/>
    <col min="7" max="7" width="11.00390625" style="0" customWidth="1"/>
    <col min="8" max="8" width="13.7109375" style="0" customWidth="1"/>
    <col min="9" max="9" width="9.00390625" style="0" customWidth="1"/>
    <col min="15" max="15" width="21.28125" style="0" customWidth="1"/>
  </cols>
  <sheetData>
    <row r="1" spans="1:9" s="40" customFormat="1" ht="25.5">
      <c r="A1" s="41">
        <f ca="1">TODAY()</f>
        <v>40592</v>
      </c>
      <c r="B1" s="36" t="s">
        <v>55</v>
      </c>
      <c r="C1" s="37"/>
      <c r="D1" s="36" t="s">
        <v>56</v>
      </c>
      <c r="E1" s="37"/>
      <c r="F1" s="36" t="s">
        <v>57</v>
      </c>
      <c r="G1" s="37"/>
      <c r="H1" s="38" t="s">
        <v>3</v>
      </c>
      <c r="I1" s="39" t="s">
        <v>4</v>
      </c>
    </row>
    <row r="2" spans="1:9" ht="12.75">
      <c r="A2" s="8" t="s">
        <v>4</v>
      </c>
      <c r="B2" s="7"/>
      <c r="C2" s="6">
        <f>C57/H57</f>
        <v>0.08365563540359965</v>
      </c>
      <c r="D2" s="6"/>
      <c r="E2" s="6">
        <f>E57/H57</f>
        <v>0.16215336400653643</v>
      </c>
      <c r="F2" s="6"/>
      <c r="G2" s="34">
        <f>G57/H57</f>
        <v>0.7098394026009084</v>
      </c>
      <c r="H2" s="6">
        <f>H56/H57</f>
        <v>0.04435159798895562</v>
      </c>
      <c r="I2" s="6">
        <f>SUM(C2:H2)</f>
        <v>1.0000000000000002</v>
      </c>
    </row>
    <row r="3" spans="1:17" ht="12.75">
      <c r="A3" s="42" t="s">
        <v>0</v>
      </c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1"/>
      <c r="I3" s="1"/>
      <c r="L3" t="s">
        <v>79</v>
      </c>
      <c r="M3" t="s">
        <v>78</v>
      </c>
      <c r="N3" t="s">
        <v>80</v>
      </c>
      <c r="P3" t="s">
        <v>117</v>
      </c>
      <c r="Q3" t="s">
        <v>118</v>
      </c>
    </row>
    <row r="4" spans="1:9" ht="14.25">
      <c r="A4" s="45" t="s">
        <v>25</v>
      </c>
      <c r="B4" s="9"/>
      <c r="C4" s="10"/>
      <c r="D4" s="9"/>
      <c r="E4" s="10"/>
      <c r="F4" s="9"/>
      <c r="G4" s="10"/>
      <c r="H4" s="11"/>
      <c r="I4" s="12">
        <f>I6+I10+I14+I18</f>
        <v>0.20748883056170703</v>
      </c>
    </row>
    <row r="5" spans="1:15" ht="12.75">
      <c r="A5" s="16" t="s">
        <v>7</v>
      </c>
      <c r="B5" s="21"/>
      <c r="C5" s="22"/>
      <c r="D5" s="21"/>
      <c r="E5" s="22"/>
      <c r="F5" s="21"/>
      <c r="G5" s="22"/>
      <c r="H5" s="23"/>
      <c r="I5" s="32"/>
      <c r="K5" t="s">
        <v>60</v>
      </c>
      <c r="L5" s="69">
        <v>20343</v>
      </c>
      <c r="M5" s="69">
        <f aca="true" t="shared" si="0" ref="M5:M21">L5*4</f>
        <v>81372</v>
      </c>
      <c r="N5" s="68" t="s">
        <v>76</v>
      </c>
      <c r="O5" t="s">
        <v>81</v>
      </c>
    </row>
    <row r="6" spans="1:15" ht="12.75">
      <c r="A6" s="13" t="s">
        <v>8</v>
      </c>
      <c r="B6" s="24"/>
      <c r="C6" s="25"/>
      <c r="D6" s="24"/>
      <c r="E6" s="25"/>
      <c r="F6" s="24"/>
      <c r="G6" s="25"/>
      <c r="H6" s="26">
        <f>C5+C6+C7+C8+E5+E6+E7+E8+G5+G6+G7+G8</f>
        <v>0</v>
      </c>
      <c r="I6" s="27">
        <f>H6/H57</f>
        <v>0</v>
      </c>
      <c r="K6" t="s">
        <v>58</v>
      </c>
      <c r="L6" s="69">
        <v>84.9</v>
      </c>
      <c r="M6" s="69">
        <f t="shared" si="0"/>
        <v>339.6</v>
      </c>
      <c r="N6" t="s">
        <v>75</v>
      </c>
      <c r="O6" t="s">
        <v>82</v>
      </c>
    </row>
    <row r="7" spans="1:15" ht="12.75">
      <c r="A7" s="13" t="s">
        <v>9</v>
      </c>
      <c r="B7" s="24"/>
      <c r="C7" s="25"/>
      <c r="D7" s="24"/>
      <c r="E7" s="25"/>
      <c r="F7" s="24"/>
      <c r="G7" s="25"/>
      <c r="H7" s="26"/>
      <c r="I7" s="27"/>
      <c r="K7" t="s">
        <v>59</v>
      </c>
      <c r="L7" s="69">
        <v>5394</v>
      </c>
      <c r="M7" s="69">
        <f t="shared" si="0"/>
        <v>21576</v>
      </c>
      <c r="N7" t="s">
        <v>76</v>
      </c>
      <c r="O7" t="s">
        <v>83</v>
      </c>
    </row>
    <row r="8" spans="1:15" ht="12.75">
      <c r="A8" s="14" t="s">
        <v>10</v>
      </c>
      <c r="B8" s="28"/>
      <c r="C8" s="29"/>
      <c r="D8" s="28"/>
      <c r="E8" s="48"/>
      <c r="F8" s="28"/>
      <c r="G8" s="29"/>
      <c r="H8" s="30"/>
      <c r="I8" s="31"/>
      <c r="K8" t="s">
        <v>61</v>
      </c>
      <c r="L8" s="69">
        <v>151.3</v>
      </c>
      <c r="M8" s="69">
        <f t="shared" si="0"/>
        <v>605.2</v>
      </c>
      <c r="N8" t="s">
        <v>77</v>
      </c>
      <c r="O8" t="s">
        <v>84</v>
      </c>
    </row>
    <row r="9" spans="1:15" ht="12.75">
      <c r="A9" s="59" t="s">
        <v>13</v>
      </c>
      <c r="B9" s="83"/>
      <c r="C9" s="88"/>
      <c r="D9" s="21" t="s">
        <v>61</v>
      </c>
      <c r="E9" s="22">
        <v>7787.55</v>
      </c>
      <c r="F9" s="21"/>
      <c r="G9" s="22"/>
      <c r="H9" s="23"/>
      <c r="I9" s="32"/>
      <c r="K9" t="s">
        <v>62</v>
      </c>
      <c r="L9" s="69">
        <v>10750</v>
      </c>
      <c r="M9" s="69">
        <f t="shared" si="0"/>
        <v>43000</v>
      </c>
      <c r="N9" t="s">
        <v>76</v>
      </c>
      <c r="O9" t="s">
        <v>81</v>
      </c>
    </row>
    <row r="10" spans="1:15" ht="12.75">
      <c r="A10" s="60" t="s">
        <v>14</v>
      </c>
      <c r="B10" s="24"/>
      <c r="C10" s="25"/>
      <c r="D10" s="82"/>
      <c r="E10" s="25"/>
      <c r="F10" s="24"/>
      <c r="G10" s="25"/>
      <c r="H10" s="26">
        <f>C9+C10+C11+C12+E9+E10+E11+E12+G9+G10+G11+G12</f>
        <v>7787.55</v>
      </c>
      <c r="I10" s="27">
        <f>H10/H$57</f>
        <v>0.08091589030338252</v>
      </c>
      <c r="K10" t="s">
        <v>63</v>
      </c>
      <c r="L10" s="69">
        <v>3190</v>
      </c>
      <c r="M10" s="69">
        <f t="shared" si="0"/>
        <v>12760</v>
      </c>
      <c r="N10" t="s">
        <v>76</v>
      </c>
      <c r="O10" t="s">
        <v>85</v>
      </c>
    </row>
    <row r="11" spans="1:15" ht="12.75">
      <c r="A11" s="13" t="s">
        <v>15</v>
      </c>
      <c r="B11" s="24"/>
      <c r="C11" s="25"/>
      <c r="D11" s="24"/>
      <c r="E11" s="25"/>
      <c r="F11" s="24"/>
      <c r="G11" s="25"/>
      <c r="H11" s="26"/>
      <c r="I11" s="27"/>
      <c r="K11" t="s">
        <v>64</v>
      </c>
      <c r="L11" s="69">
        <v>1561.9</v>
      </c>
      <c r="M11" s="69">
        <f t="shared" si="0"/>
        <v>6247.6</v>
      </c>
      <c r="N11" t="s">
        <v>76</v>
      </c>
      <c r="O11" t="s">
        <v>85</v>
      </c>
    </row>
    <row r="12" spans="1:15" ht="12.75">
      <c r="A12" s="13" t="s">
        <v>16</v>
      </c>
      <c r="B12" s="24"/>
      <c r="C12" s="25"/>
      <c r="D12" s="24"/>
      <c r="E12" s="25"/>
      <c r="F12" s="24"/>
      <c r="G12" s="25"/>
      <c r="H12" s="26"/>
      <c r="I12" s="27"/>
      <c r="K12" t="s">
        <v>65</v>
      </c>
      <c r="L12" s="69">
        <v>168.2</v>
      </c>
      <c r="M12" s="69">
        <f t="shared" si="0"/>
        <v>672.8</v>
      </c>
      <c r="N12" t="s">
        <v>77</v>
      </c>
      <c r="O12" t="s">
        <v>85</v>
      </c>
    </row>
    <row r="13" spans="1:15" ht="12.75">
      <c r="A13" s="61" t="s">
        <v>17</v>
      </c>
      <c r="B13" s="21"/>
      <c r="C13" s="22"/>
      <c r="D13" s="21"/>
      <c r="E13" s="22"/>
      <c r="F13" s="21" t="s">
        <v>59</v>
      </c>
      <c r="G13" s="22">
        <v>9489.16</v>
      </c>
      <c r="H13" s="23"/>
      <c r="I13" s="32"/>
      <c r="K13" t="s">
        <v>66</v>
      </c>
      <c r="L13" s="69">
        <v>1496</v>
      </c>
      <c r="M13" s="69">
        <f t="shared" si="0"/>
        <v>5984</v>
      </c>
      <c r="N13" t="s">
        <v>76</v>
      </c>
      <c r="O13" t="s">
        <v>81</v>
      </c>
    </row>
    <row r="14" spans="1:15" ht="12.75">
      <c r="A14" s="13" t="s">
        <v>18</v>
      </c>
      <c r="B14" s="24"/>
      <c r="C14" s="25"/>
      <c r="D14" s="24"/>
      <c r="E14" s="25"/>
      <c r="F14" s="24" t="s">
        <v>67</v>
      </c>
      <c r="G14" s="25">
        <v>2692.54</v>
      </c>
      <c r="H14" s="26">
        <f>C13+C14+C15+C16+E13+E14+E15+E16+G13+G14+G15+G16</f>
        <v>12181.7</v>
      </c>
      <c r="I14" s="27">
        <f>H14/H$57</f>
        <v>0.1265729402583245</v>
      </c>
      <c r="K14" t="s">
        <v>67</v>
      </c>
      <c r="L14" s="69">
        <v>1428</v>
      </c>
      <c r="M14" s="69">
        <f t="shared" si="0"/>
        <v>5712</v>
      </c>
      <c r="N14" t="s">
        <v>76</v>
      </c>
      <c r="O14" t="s">
        <v>83</v>
      </c>
    </row>
    <row r="15" spans="1:15" ht="12.75">
      <c r="A15" s="13" t="s">
        <v>19</v>
      </c>
      <c r="B15" s="24"/>
      <c r="C15" s="25"/>
      <c r="D15" s="24"/>
      <c r="E15" s="25"/>
      <c r="F15" s="24"/>
      <c r="G15" s="25"/>
      <c r="H15" s="26"/>
      <c r="I15" s="27"/>
      <c r="K15" t="s">
        <v>68</v>
      </c>
      <c r="L15" s="69">
        <v>16195</v>
      </c>
      <c r="M15" s="69">
        <f t="shared" si="0"/>
        <v>64780</v>
      </c>
      <c r="N15" s="15" t="s">
        <v>76</v>
      </c>
      <c r="O15" t="s">
        <v>81</v>
      </c>
    </row>
    <row r="16" spans="1:15" ht="12.75">
      <c r="A16" s="14" t="s">
        <v>20</v>
      </c>
      <c r="B16" s="28"/>
      <c r="C16" s="29"/>
      <c r="D16" s="28"/>
      <c r="E16" s="29"/>
      <c r="F16" s="28"/>
      <c r="G16" s="29"/>
      <c r="H16" s="30"/>
      <c r="I16" s="31"/>
      <c r="K16" t="s">
        <v>69</v>
      </c>
      <c r="L16" s="69">
        <v>2929.3</v>
      </c>
      <c r="M16" s="69">
        <f t="shared" si="0"/>
        <v>11717.2</v>
      </c>
      <c r="N16" t="s">
        <v>76</v>
      </c>
      <c r="O16" t="s">
        <v>85</v>
      </c>
    </row>
    <row r="17" spans="1:15" ht="12.75">
      <c r="A17" s="59" t="s">
        <v>23</v>
      </c>
      <c r="B17" s="21"/>
      <c r="C17" s="22"/>
      <c r="D17" s="21"/>
      <c r="E17" s="22"/>
      <c r="F17" s="21"/>
      <c r="G17" s="22"/>
      <c r="H17" s="23"/>
      <c r="I17" s="32"/>
      <c r="K17" t="s">
        <v>70</v>
      </c>
      <c r="L17" s="69">
        <v>81.5</v>
      </c>
      <c r="M17" s="69">
        <f t="shared" si="0"/>
        <v>326</v>
      </c>
      <c r="N17" t="s">
        <v>75</v>
      </c>
      <c r="O17" t="s">
        <v>81</v>
      </c>
    </row>
    <row r="18" spans="1:15" ht="12.75">
      <c r="A18" s="13" t="s">
        <v>22</v>
      </c>
      <c r="B18" s="24"/>
      <c r="C18" s="25"/>
      <c r="D18" s="24"/>
      <c r="E18" s="25"/>
      <c r="F18" s="24"/>
      <c r="G18" s="25"/>
      <c r="H18" s="26">
        <f>C17+C18+C19+C20+E17+E18+E19+E20+G17+G18+G19+G20</f>
        <v>0</v>
      </c>
      <c r="I18" s="27">
        <f>H18/H$57</f>
        <v>0</v>
      </c>
      <c r="K18" t="s">
        <v>71</v>
      </c>
      <c r="L18" s="69">
        <v>1767.6</v>
      </c>
      <c r="M18" s="69">
        <f t="shared" si="0"/>
        <v>7070.4</v>
      </c>
      <c r="N18" t="s">
        <v>76</v>
      </c>
      <c r="O18" t="s">
        <v>82</v>
      </c>
    </row>
    <row r="19" spans="1:15" s="15" customFormat="1" ht="12.75">
      <c r="A19" s="13" t="s">
        <v>21</v>
      </c>
      <c r="B19" s="24"/>
      <c r="C19" s="25"/>
      <c r="D19" s="24"/>
      <c r="E19" s="25"/>
      <c r="F19" s="24"/>
      <c r="G19" s="25"/>
      <c r="H19" s="26"/>
      <c r="I19" s="27"/>
      <c r="K19" s="15" t="s">
        <v>72</v>
      </c>
      <c r="L19" s="70">
        <v>9751</v>
      </c>
      <c r="M19" s="69">
        <f t="shared" si="0"/>
        <v>39004</v>
      </c>
      <c r="N19" t="s">
        <v>76</v>
      </c>
      <c r="O19" s="15" t="s">
        <v>86</v>
      </c>
    </row>
    <row r="20" spans="1:15" s="15" customFormat="1" ht="12.75">
      <c r="A20" s="49"/>
      <c r="B20" s="28"/>
      <c r="C20" s="25"/>
      <c r="D20" s="24"/>
      <c r="E20" s="25"/>
      <c r="F20" s="24"/>
      <c r="G20" s="25"/>
      <c r="H20" s="26"/>
      <c r="I20" s="27"/>
      <c r="K20" s="68" t="s">
        <v>73</v>
      </c>
      <c r="L20" s="71">
        <v>4250</v>
      </c>
      <c r="M20" s="69">
        <f t="shared" si="0"/>
        <v>17000</v>
      </c>
      <c r="N20" t="s">
        <v>76</v>
      </c>
      <c r="O20" t="s">
        <v>82</v>
      </c>
    </row>
    <row r="21" spans="1:15" s="15" customFormat="1" ht="14.25">
      <c r="A21" s="47" t="s">
        <v>6</v>
      </c>
      <c r="B21" s="46"/>
      <c r="C21" s="18"/>
      <c r="D21" s="17"/>
      <c r="E21" s="18"/>
      <c r="F21" s="17"/>
      <c r="G21" s="18"/>
      <c r="H21" s="19"/>
      <c r="I21" s="12">
        <f>I23+I27+I31</f>
        <v>0.26399191708696773</v>
      </c>
      <c r="J21" s="72"/>
      <c r="K21" s="68" t="s">
        <v>74</v>
      </c>
      <c r="L21" s="71">
        <v>17344</v>
      </c>
      <c r="M21" s="69">
        <f t="shared" si="0"/>
        <v>69376</v>
      </c>
      <c r="N21" s="68" t="s">
        <v>76</v>
      </c>
      <c r="O21" s="15" t="s">
        <v>86</v>
      </c>
    </row>
    <row r="22" spans="1:14" s="15" customFormat="1" ht="12.75">
      <c r="A22" s="59" t="s">
        <v>26</v>
      </c>
      <c r="B22" s="24"/>
      <c r="C22" s="25"/>
      <c r="D22" s="24"/>
      <c r="E22" s="25"/>
      <c r="F22" s="24" t="s">
        <v>72</v>
      </c>
      <c r="G22" s="25">
        <v>1702.46</v>
      </c>
      <c r="H22" s="26"/>
      <c r="I22" s="27"/>
      <c r="K22" s="68"/>
      <c r="L22" s="71"/>
      <c r="M22" s="69"/>
      <c r="N22" s="68"/>
    </row>
    <row r="23" spans="1:17" s="15" customFormat="1" ht="12.75">
      <c r="A23" s="13" t="s">
        <v>27</v>
      </c>
      <c r="B23" s="24"/>
      <c r="C23" s="25"/>
      <c r="D23" s="24"/>
      <c r="E23" s="25"/>
      <c r="F23" s="24" t="s">
        <v>74</v>
      </c>
      <c r="G23" s="25">
        <v>6812.36</v>
      </c>
      <c r="H23" s="26">
        <f>C22+C23+C24+C25+E22+E23+E24+E25+G22+G23+G24+G25</f>
        <v>8514.82</v>
      </c>
      <c r="I23" s="27">
        <f>H23/H$57</f>
        <v>0.08847252872508651</v>
      </c>
      <c r="K23" s="68" t="s">
        <v>119</v>
      </c>
      <c r="L23" s="15" t="s">
        <v>120</v>
      </c>
      <c r="M23" s="15" t="s">
        <v>121</v>
      </c>
      <c r="N23" s="68" t="s">
        <v>80</v>
      </c>
      <c r="O23" s="68" t="s">
        <v>122</v>
      </c>
      <c r="P23" s="68" t="s">
        <v>123</v>
      </c>
      <c r="Q23" s="68" t="s">
        <v>124</v>
      </c>
    </row>
    <row r="24" spans="1:17" s="15" customFormat="1" ht="12.75">
      <c r="A24" s="13" t="s">
        <v>28</v>
      </c>
      <c r="B24" s="24"/>
      <c r="C24" s="25"/>
      <c r="D24" s="24"/>
      <c r="E24" s="25"/>
      <c r="F24" s="24"/>
      <c r="G24" s="25"/>
      <c r="H24" s="26"/>
      <c r="I24" s="27"/>
      <c r="K24" s="68" t="s">
        <v>111</v>
      </c>
      <c r="L24" s="71">
        <v>4691</v>
      </c>
      <c r="M24" s="69">
        <f aca="true" t="shared" si="1" ref="M24:M33">L24*4</f>
        <v>18764</v>
      </c>
      <c r="N24" s="68" t="s">
        <v>76</v>
      </c>
      <c r="O24" t="s">
        <v>116</v>
      </c>
      <c r="P24" s="76">
        <v>64.1</v>
      </c>
      <c r="Q24" s="76">
        <v>-0.5</v>
      </c>
    </row>
    <row r="25" spans="1:17" s="15" customFormat="1" ht="12.75">
      <c r="A25" s="13" t="s">
        <v>29</v>
      </c>
      <c r="B25" s="24"/>
      <c r="C25" s="25"/>
      <c r="D25" s="24"/>
      <c r="E25" s="25"/>
      <c r="F25" s="24"/>
      <c r="G25" s="25"/>
      <c r="H25" s="26"/>
      <c r="I25" s="27"/>
      <c r="K25" s="68" t="s">
        <v>112</v>
      </c>
      <c r="L25" s="71">
        <v>5319</v>
      </c>
      <c r="M25" s="69">
        <f t="shared" si="1"/>
        <v>21276</v>
      </c>
      <c r="N25" s="68" t="s">
        <v>76</v>
      </c>
      <c r="O25" t="s">
        <v>116</v>
      </c>
      <c r="P25" s="76">
        <v>56.4</v>
      </c>
      <c r="Q25" s="15">
        <v>1.8</v>
      </c>
    </row>
    <row r="26" spans="1:17" s="15" customFormat="1" ht="12.75">
      <c r="A26" s="62" t="s">
        <v>30</v>
      </c>
      <c r="B26" s="21" t="s">
        <v>58</v>
      </c>
      <c r="C26" s="22">
        <v>2936.64</v>
      </c>
      <c r="D26" s="84"/>
      <c r="E26" s="22"/>
      <c r="F26" s="21" t="s">
        <v>71</v>
      </c>
      <c r="G26" s="22">
        <v>7901.88</v>
      </c>
      <c r="H26" s="23"/>
      <c r="I26" s="32"/>
      <c r="K26" s="68" t="s">
        <v>113</v>
      </c>
      <c r="L26" s="71">
        <v>2139</v>
      </c>
      <c r="M26" s="69">
        <f t="shared" si="1"/>
        <v>8556</v>
      </c>
      <c r="N26" s="68" t="s">
        <v>76</v>
      </c>
      <c r="O26" t="s">
        <v>116</v>
      </c>
      <c r="P26" s="76">
        <v>55.6</v>
      </c>
      <c r="Q26" s="76">
        <v>-1.4</v>
      </c>
    </row>
    <row r="27" spans="1:17" s="15" customFormat="1" ht="12.75">
      <c r="A27" s="13" t="s">
        <v>31</v>
      </c>
      <c r="B27" s="81"/>
      <c r="C27" s="25"/>
      <c r="D27" s="82"/>
      <c r="E27" s="25"/>
      <c r="F27" s="24" t="s">
        <v>73</v>
      </c>
      <c r="G27" s="25">
        <v>6053.91</v>
      </c>
      <c r="H27" s="26">
        <f>C26+C27+C28+C29+E26+E27+E28+E29+G26+G27+G28+G29</f>
        <v>16892.43</v>
      </c>
      <c r="I27" s="27">
        <f>H27/H$57</f>
        <v>0.17551938836188122</v>
      </c>
      <c r="K27" s="68" t="s">
        <v>102</v>
      </c>
      <c r="L27" s="71">
        <v>1276.5</v>
      </c>
      <c r="M27" s="69">
        <f t="shared" si="1"/>
        <v>5106</v>
      </c>
      <c r="N27" s="68" t="s">
        <v>76</v>
      </c>
      <c r="O27" t="s">
        <v>82</v>
      </c>
      <c r="P27" s="76">
        <v>39.7</v>
      </c>
      <c r="Q27" s="15">
        <v>11.1</v>
      </c>
    </row>
    <row r="28" spans="1:17" s="15" customFormat="1" ht="12.75">
      <c r="A28" s="13" t="s">
        <v>32</v>
      </c>
      <c r="B28" s="74"/>
      <c r="C28" s="25"/>
      <c r="D28" s="82"/>
      <c r="E28" s="25"/>
      <c r="F28" s="82"/>
      <c r="G28" s="25"/>
      <c r="H28" s="26"/>
      <c r="I28" s="27"/>
      <c r="K28" s="68" t="s">
        <v>103</v>
      </c>
      <c r="L28" s="71">
        <v>16319.8</v>
      </c>
      <c r="M28" s="69">
        <f t="shared" si="1"/>
        <v>65279.2</v>
      </c>
      <c r="N28" s="68" t="s">
        <v>76</v>
      </c>
      <c r="O28" t="s">
        <v>82</v>
      </c>
      <c r="P28" s="76">
        <v>46.5</v>
      </c>
      <c r="Q28" s="15">
        <v>5.2</v>
      </c>
    </row>
    <row r="29" spans="1:17" s="15" customFormat="1" ht="12.75">
      <c r="A29" s="14" t="s">
        <v>33</v>
      </c>
      <c r="B29" s="75"/>
      <c r="C29" s="29"/>
      <c r="D29" s="75"/>
      <c r="E29" s="29"/>
      <c r="F29" s="75"/>
      <c r="G29" s="29"/>
      <c r="H29" s="30"/>
      <c r="I29" s="31"/>
      <c r="K29" s="68" t="s">
        <v>104</v>
      </c>
      <c r="L29" s="71">
        <v>95298</v>
      </c>
      <c r="M29" s="69">
        <f t="shared" si="1"/>
        <v>381192</v>
      </c>
      <c r="N29" s="68" t="s">
        <v>76</v>
      </c>
      <c r="O29" t="s">
        <v>114</v>
      </c>
      <c r="P29" s="15">
        <v>13.4</v>
      </c>
      <c r="Q29" s="15">
        <v>17.1</v>
      </c>
    </row>
    <row r="30" spans="1:17" s="15" customFormat="1" ht="12.75">
      <c r="A30" s="59" t="s">
        <v>34</v>
      </c>
      <c r="B30" s="24"/>
      <c r="C30" s="25"/>
      <c r="D30" s="21"/>
      <c r="E30" s="22"/>
      <c r="F30" s="74"/>
      <c r="G30" s="25"/>
      <c r="H30" s="26"/>
      <c r="I30" s="27"/>
      <c r="K30" s="68" t="s">
        <v>105</v>
      </c>
      <c r="L30" s="71">
        <v>49549</v>
      </c>
      <c r="M30" s="69">
        <f t="shared" si="1"/>
        <v>198196</v>
      </c>
      <c r="N30" s="68" t="s">
        <v>76</v>
      </c>
      <c r="O30" t="s">
        <v>114</v>
      </c>
      <c r="P30" s="76">
        <v>31.6</v>
      </c>
      <c r="Q30" s="15">
        <v>10.5</v>
      </c>
    </row>
    <row r="31" spans="1:17" ht="12.75">
      <c r="A31" s="53"/>
      <c r="B31" s="24"/>
      <c r="C31" s="25"/>
      <c r="D31" s="24"/>
      <c r="E31" s="25"/>
      <c r="F31" s="74"/>
      <c r="G31" s="25"/>
      <c r="H31" s="26">
        <f>C30+C31+C32+C33+E30+E31+E32+E33+G30+G31+G32+G33</f>
        <v>0</v>
      </c>
      <c r="I31" s="27">
        <f>H31/H$57</f>
        <v>0</v>
      </c>
      <c r="K31" s="68" t="s">
        <v>107</v>
      </c>
      <c r="L31" s="71">
        <v>18575</v>
      </c>
      <c r="M31" s="69">
        <f t="shared" si="1"/>
        <v>74300</v>
      </c>
      <c r="N31" s="68" t="s">
        <v>76</v>
      </c>
      <c r="O31" t="s">
        <v>114</v>
      </c>
      <c r="P31" s="15">
        <v>26.5</v>
      </c>
      <c r="Q31" s="15">
        <v>28.7</v>
      </c>
    </row>
    <row r="32" spans="1:17" ht="12.75" customHeight="1">
      <c r="A32" s="13"/>
      <c r="B32" s="24"/>
      <c r="C32" s="25"/>
      <c r="D32" s="24"/>
      <c r="E32" s="25"/>
      <c r="F32" s="74"/>
      <c r="G32" s="25"/>
      <c r="H32" s="26"/>
      <c r="I32" s="27"/>
      <c r="K32" s="68" t="s">
        <v>110</v>
      </c>
      <c r="L32" s="71">
        <v>31581</v>
      </c>
      <c r="M32" s="69">
        <f t="shared" si="1"/>
        <v>126324</v>
      </c>
      <c r="N32" s="68" t="s">
        <v>76</v>
      </c>
      <c r="O32" t="s">
        <v>115</v>
      </c>
      <c r="P32" s="77">
        <v>41.7</v>
      </c>
      <c r="Q32">
        <v>1.2</v>
      </c>
    </row>
    <row r="33" spans="1:17" s="15" customFormat="1" ht="12.75" customHeight="1">
      <c r="A33" s="13"/>
      <c r="B33" s="24"/>
      <c r="C33" s="25"/>
      <c r="D33" s="24"/>
      <c r="E33" s="25"/>
      <c r="F33" s="24"/>
      <c r="G33" s="25"/>
      <c r="H33" s="26"/>
      <c r="I33" s="27"/>
      <c r="K33" s="68" t="s">
        <v>109</v>
      </c>
      <c r="L33" s="71">
        <v>26484</v>
      </c>
      <c r="M33" s="69">
        <f t="shared" si="1"/>
        <v>105936</v>
      </c>
      <c r="N33" s="68" t="s">
        <v>76</v>
      </c>
      <c r="O33" t="s">
        <v>115</v>
      </c>
      <c r="P33" s="77">
        <v>57.3</v>
      </c>
      <c r="Q33">
        <v>1.8</v>
      </c>
    </row>
    <row r="34" spans="1:17" ht="14.25">
      <c r="A34" s="47" t="s">
        <v>24</v>
      </c>
      <c r="B34" s="50"/>
      <c r="C34" s="51"/>
      <c r="D34" s="50"/>
      <c r="E34" s="51"/>
      <c r="F34" s="50"/>
      <c r="G34" s="51"/>
      <c r="H34" s="51"/>
      <c r="I34" s="52">
        <f>I36+I42+I46+I50</f>
        <v>0.48416765436236975</v>
      </c>
      <c r="K34" s="68"/>
      <c r="L34" s="71"/>
      <c r="M34" s="69"/>
      <c r="N34" s="68"/>
      <c r="P34" s="15"/>
      <c r="Q34" s="15"/>
    </row>
    <row r="35" spans="1:17" ht="12.75">
      <c r="A35" s="59" t="s">
        <v>11</v>
      </c>
      <c r="B35" s="21"/>
      <c r="C35" s="22"/>
      <c r="D35" s="21"/>
      <c r="E35" s="22"/>
      <c r="F35" s="73"/>
      <c r="G35" s="22"/>
      <c r="H35" s="23"/>
      <c r="I35" s="32"/>
      <c r="K35" s="68" t="s">
        <v>89</v>
      </c>
      <c r="L35" s="71">
        <v>153.2</v>
      </c>
      <c r="M35" s="69">
        <f aca="true" t="shared" si="2" ref="M35:M50">L35*4</f>
        <v>612.8</v>
      </c>
      <c r="N35" s="68" t="s">
        <v>77</v>
      </c>
      <c r="O35" t="s">
        <v>81</v>
      </c>
      <c r="P35" s="68">
        <v>0.8</v>
      </c>
      <c r="Q35" s="68">
        <v>9.1</v>
      </c>
    </row>
    <row r="36" spans="1:17" ht="12.75">
      <c r="A36" s="60" t="s">
        <v>12</v>
      </c>
      <c r="B36" s="24"/>
      <c r="C36" s="25"/>
      <c r="D36" s="24"/>
      <c r="E36" s="25"/>
      <c r="F36" s="74"/>
      <c r="G36" s="25"/>
      <c r="H36" s="26">
        <f>C35+C36+C37+C40+E35+E36+E37+E40+G35+G36+G37+G40</f>
        <v>0</v>
      </c>
      <c r="I36" s="27">
        <f>H36/H$57</f>
        <v>0</v>
      </c>
      <c r="K36" s="68" t="s">
        <v>108</v>
      </c>
      <c r="L36" s="71">
        <v>472.8</v>
      </c>
      <c r="M36" s="69">
        <f t="shared" si="2"/>
        <v>1891.2</v>
      </c>
      <c r="N36" s="68" t="s">
        <v>77</v>
      </c>
      <c r="O36" t="s">
        <v>85</v>
      </c>
      <c r="P36" s="68">
        <v>29.8</v>
      </c>
      <c r="Q36" s="68">
        <v>10.5</v>
      </c>
    </row>
    <row r="37" spans="1:17" ht="12.75">
      <c r="A37" s="13" t="s">
        <v>43</v>
      </c>
      <c r="B37" s="24"/>
      <c r="C37" s="25"/>
      <c r="D37" s="24"/>
      <c r="E37" s="25"/>
      <c r="F37" s="24"/>
      <c r="G37" s="25"/>
      <c r="H37" s="26"/>
      <c r="I37" s="27"/>
      <c r="K37" s="68" t="s">
        <v>96</v>
      </c>
      <c r="L37" s="71">
        <v>126.6</v>
      </c>
      <c r="M37" s="69">
        <f t="shared" si="2"/>
        <v>506.4</v>
      </c>
      <c r="N37" s="68" t="s">
        <v>77</v>
      </c>
      <c r="O37" t="s">
        <v>82</v>
      </c>
      <c r="P37" s="68">
        <v>19.8</v>
      </c>
      <c r="Q37" s="68">
        <v>14.4</v>
      </c>
    </row>
    <row r="38" spans="1:17" ht="12.75">
      <c r="A38" s="13" t="s">
        <v>44</v>
      </c>
      <c r="B38" s="24"/>
      <c r="C38" s="25"/>
      <c r="D38" s="24"/>
      <c r="E38" s="25"/>
      <c r="F38" s="24"/>
      <c r="G38" s="25"/>
      <c r="H38" s="26"/>
      <c r="I38" s="27"/>
      <c r="K38" s="68" t="s">
        <v>101</v>
      </c>
      <c r="L38" s="71">
        <v>910.1</v>
      </c>
      <c r="M38" s="69">
        <f t="shared" si="2"/>
        <v>3640.4</v>
      </c>
      <c r="N38" s="68" t="s">
        <v>77</v>
      </c>
      <c r="O38" t="s">
        <v>82</v>
      </c>
      <c r="P38" s="68">
        <v>0</v>
      </c>
      <c r="Q38" s="68">
        <v>23.8</v>
      </c>
    </row>
    <row r="39" spans="1:17" ht="12.75">
      <c r="A39" s="13" t="s">
        <v>45</v>
      </c>
      <c r="B39" s="24"/>
      <c r="C39" s="25"/>
      <c r="D39" s="24"/>
      <c r="E39" s="25"/>
      <c r="F39" s="24"/>
      <c r="G39" s="25"/>
      <c r="H39" s="26"/>
      <c r="I39" s="27"/>
      <c r="K39" s="68" t="s">
        <v>99</v>
      </c>
      <c r="L39" s="71">
        <v>717</v>
      </c>
      <c r="M39" s="69">
        <f t="shared" si="2"/>
        <v>2868</v>
      </c>
      <c r="N39" s="68" t="s">
        <v>77</v>
      </c>
      <c r="O39" t="s">
        <v>82</v>
      </c>
      <c r="P39" s="78">
        <v>31.2</v>
      </c>
      <c r="Q39" s="68">
        <v>8.7</v>
      </c>
    </row>
    <row r="40" spans="1:17" ht="12.75" customHeight="1">
      <c r="A40" s="14" t="s">
        <v>46</v>
      </c>
      <c r="B40" s="28"/>
      <c r="C40" s="29"/>
      <c r="D40" s="28"/>
      <c r="E40" s="29"/>
      <c r="F40" s="28"/>
      <c r="G40" s="29"/>
      <c r="H40" s="30"/>
      <c r="I40" s="31"/>
      <c r="K40" s="68" t="s">
        <v>94</v>
      </c>
      <c r="L40" s="71">
        <v>166.8</v>
      </c>
      <c r="M40" s="69">
        <f t="shared" si="2"/>
        <v>667.2</v>
      </c>
      <c r="N40" s="68" t="s">
        <v>77</v>
      </c>
      <c r="O40" t="s">
        <v>82</v>
      </c>
      <c r="P40" s="68">
        <v>2.7</v>
      </c>
      <c r="Q40" s="68">
        <v>8.4</v>
      </c>
    </row>
    <row r="41" spans="1:17" ht="12.75" customHeight="1">
      <c r="A41" s="59" t="s">
        <v>35</v>
      </c>
      <c r="B41" s="21"/>
      <c r="C41" s="22"/>
      <c r="D41" s="73"/>
      <c r="E41" s="22"/>
      <c r="F41" s="73"/>
      <c r="G41" s="22"/>
      <c r="H41" s="23"/>
      <c r="I41" s="32"/>
      <c r="K41" s="68" t="s">
        <v>100</v>
      </c>
      <c r="L41" s="71">
        <v>652.1</v>
      </c>
      <c r="M41" s="69">
        <f t="shared" si="2"/>
        <v>2608.4</v>
      </c>
      <c r="N41" s="68" t="s">
        <v>77</v>
      </c>
      <c r="O41" t="s">
        <v>82</v>
      </c>
      <c r="P41" s="68">
        <v>3.4</v>
      </c>
      <c r="Q41" s="68">
        <v>8.2</v>
      </c>
    </row>
    <row r="42" spans="1:17" ht="12.75" customHeight="1">
      <c r="A42" s="54" t="s">
        <v>36</v>
      </c>
      <c r="B42" s="24"/>
      <c r="C42" s="25"/>
      <c r="D42" s="24"/>
      <c r="E42" s="25"/>
      <c r="F42" s="74"/>
      <c r="G42" s="25"/>
      <c r="H42" s="26">
        <f>C41+C42+C43+C44+E41+E42+E43+E44+G41+G42+G43+G44</f>
        <v>0</v>
      </c>
      <c r="I42" s="27">
        <f>H42/H$57</f>
        <v>0</v>
      </c>
      <c r="K42" s="68" t="s">
        <v>106</v>
      </c>
      <c r="L42" s="71">
        <v>682.2</v>
      </c>
      <c r="M42" s="69">
        <f t="shared" si="2"/>
        <v>2728.8</v>
      </c>
      <c r="N42" s="68" t="s">
        <v>77</v>
      </c>
      <c r="O42" t="s">
        <v>114</v>
      </c>
      <c r="P42" s="68">
        <v>35.7</v>
      </c>
      <c r="Q42" s="68">
        <v>11.2</v>
      </c>
    </row>
    <row r="43" spans="1:17" ht="12.75" customHeight="1">
      <c r="A43" s="55" t="s">
        <v>37</v>
      </c>
      <c r="B43" s="24"/>
      <c r="C43" s="25"/>
      <c r="D43" s="24"/>
      <c r="E43" s="25"/>
      <c r="F43" s="74"/>
      <c r="G43" s="25"/>
      <c r="H43" s="26"/>
      <c r="I43" s="27"/>
      <c r="K43" s="68" t="s">
        <v>88</v>
      </c>
      <c r="L43" s="71">
        <v>227.8</v>
      </c>
      <c r="M43" s="69">
        <f t="shared" si="2"/>
        <v>911.2</v>
      </c>
      <c r="N43" s="68" t="s">
        <v>77</v>
      </c>
      <c r="O43" t="s">
        <v>84</v>
      </c>
      <c r="P43" s="68">
        <v>0</v>
      </c>
      <c r="Q43" s="68">
        <v>9.9</v>
      </c>
    </row>
    <row r="44" spans="1:17" ht="12.75" customHeight="1">
      <c r="A44" s="56" t="s">
        <v>38</v>
      </c>
      <c r="B44" s="28"/>
      <c r="C44" s="29"/>
      <c r="D44" s="28"/>
      <c r="E44" s="29"/>
      <c r="F44" s="28"/>
      <c r="G44" s="29"/>
      <c r="H44" s="30"/>
      <c r="I44" s="31"/>
      <c r="K44" s="68" t="s">
        <v>90</v>
      </c>
      <c r="L44" s="71">
        <v>25.9</v>
      </c>
      <c r="M44" s="69">
        <f t="shared" si="2"/>
        <v>103.6</v>
      </c>
      <c r="N44" s="68" t="s">
        <v>75</v>
      </c>
      <c r="O44" t="s">
        <v>85</v>
      </c>
      <c r="P44" s="68">
        <v>0</v>
      </c>
      <c r="Q44" s="68">
        <v>39.4</v>
      </c>
    </row>
    <row r="45" spans="1:17" ht="12.75" customHeight="1">
      <c r="A45" s="44" t="s">
        <v>39</v>
      </c>
      <c r="B45" s="73"/>
      <c r="C45" s="22"/>
      <c r="D45" s="21" t="s">
        <v>65</v>
      </c>
      <c r="E45" s="22">
        <v>7818.5</v>
      </c>
      <c r="F45" s="21" t="s">
        <v>63</v>
      </c>
      <c r="G45" s="22">
        <v>3702.24</v>
      </c>
      <c r="H45" s="23"/>
      <c r="I45" s="32"/>
      <c r="K45" s="68" t="s">
        <v>91</v>
      </c>
      <c r="L45" s="71">
        <v>80</v>
      </c>
      <c r="M45" s="69">
        <f t="shared" si="2"/>
        <v>320</v>
      </c>
      <c r="N45" s="68" t="s">
        <v>75</v>
      </c>
      <c r="O45" t="s">
        <v>85</v>
      </c>
      <c r="P45" s="68">
        <v>0</v>
      </c>
      <c r="Q45" s="68">
        <v>24.7</v>
      </c>
    </row>
    <row r="46" spans="1:17" ht="12.75" customHeight="1">
      <c r="A46" s="55" t="s">
        <v>40</v>
      </c>
      <c r="B46" s="85"/>
      <c r="C46" s="86"/>
      <c r="D46" s="82"/>
      <c r="E46" s="25"/>
      <c r="F46" s="24" t="s">
        <v>64</v>
      </c>
      <c r="G46" s="25">
        <v>1943.84</v>
      </c>
      <c r="H46" s="26">
        <f>+C45+C46+C47+C48+E45+E46+E47+E48+G45+G46+G47+G48</f>
        <v>18263.28</v>
      </c>
      <c r="I46" s="27">
        <f>H46/H$57</f>
        <v>0.18976309122380722</v>
      </c>
      <c r="K46" s="68" t="s">
        <v>93</v>
      </c>
      <c r="L46" s="71">
        <v>95.5</v>
      </c>
      <c r="M46" s="69">
        <f t="shared" si="2"/>
        <v>382</v>
      </c>
      <c r="N46" s="68" t="s">
        <v>75</v>
      </c>
      <c r="O46" t="s">
        <v>85</v>
      </c>
      <c r="P46" s="68">
        <v>44</v>
      </c>
      <c r="Q46" s="68">
        <v>20.7</v>
      </c>
    </row>
    <row r="47" spans="1:17" ht="12.75" customHeight="1">
      <c r="A47" s="55" t="s">
        <v>41</v>
      </c>
      <c r="B47" s="82"/>
      <c r="C47" s="86"/>
      <c r="D47" s="87"/>
      <c r="E47" s="25"/>
      <c r="F47" s="24" t="s">
        <v>87</v>
      </c>
      <c r="G47" s="25">
        <v>4798.7</v>
      </c>
      <c r="H47" s="26"/>
      <c r="I47" s="27"/>
      <c r="K47" s="68" t="s">
        <v>97</v>
      </c>
      <c r="L47" s="71">
        <v>43.9</v>
      </c>
      <c r="M47" s="69">
        <f t="shared" si="2"/>
        <v>175.6</v>
      </c>
      <c r="N47" s="68" t="s">
        <v>75</v>
      </c>
      <c r="O47" t="s">
        <v>82</v>
      </c>
      <c r="Q47" s="68">
        <v>13.6</v>
      </c>
    </row>
    <row r="48" spans="1:17" ht="12.75">
      <c r="A48" s="56" t="s">
        <v>42</v>
      </c>
      <c r="B48" s="28"/>
      <c r="C48" s="29"/>
      <c r="D48" s="28"/>
      <c r="E48" s="29"/>
      <c r="F48" s="28"/>
      <c r="G48" s="29"/>
      <c r="H48" s="30"/>
      <c r="I48" s="31"/>
      <c r="K48" s="68" t="s">
        <v>95</v>
      </c>
      <c r="L48" s="71">
        <v>91</v>
      </c>
      <c r="M48" s="69">
        <f t="shared" si="2"/>
        <v>364</v>
      </c>
      <c r="N48" s="68" t="s">
        <v>75</v>
      </c>
      <c r="O48" t="s">
        <v>82</v>
      </c>
      <c r="P48">
        <v>20.2</v>
      </c>
      <c r="Q48" s="68">
        <v>15.4</v>
      </c>
    </row>
    <row r="49" spans="1:17" ht="12.75" customHeight="1">
      <c r="A49" s="43" t="s">
        <v>47</v>
      </c>
      <c r="B49" s="21" t="s">
        <v>70</v>
      </c>
      <c r="C49" s="22">
        <v>5114.59</v>
      </c>
      <c r="D49" s="84"/>
      <c r="E49" s="22"/>
      <c r="F49" s="21" t="s">
        <v>60</v>
      </c>
      <c r="G49" s="22">
        <v>7524.3</v>
      </c>
      <c r="H49" s="23"/>
      <c r="I49" s="32"/>
      <c r="K49" s="68" t="s">
        <v>98</v>
      </c>
      <c r="L49" s="71">
        <v>35.5</v>
      </c>
      <c r="M49" s="69">
        <f t="shared" si="2"/>
        <v>142</v>
      </c>
      <c r="N49" s="68" t="s">
        <v>75</v>
      </c>
      <c r="O49" t="s">
        <v>82</v>
      </c>
      <c r="Q49" s="68">
        <v>11.6</v>
      </c>
    </row>
    <row r="50" spans="1:17" ht="12.75" customHeight="1">
      <c r="A50" s="55" t="s">
        <v>48</v>
      </c>
      <c r="B50" s="74"/>
      <c r="C50" s="25"/>
      <c r="D50" s="24"/>
      <c r="E50" s="25"/>
      <c r="F50" s="24" t="s">
        <v>62</v>
      </c>
      <c r="G50" s="25">
        <v>4240.36</v>
      </c>
      <c r="H50" s="26">
        <f>C49+C50+C51+C52+C53+C54+E49+E50+E51+E52+E53+E54+G49+G50+G51+G52+G53+G54</f>
        <v>28334.239999999998</v>
      </c>
      <c r="I50" s="27">
        <f>H50/H$57</f>
        <v>0.29440456313856256</v>
      </c>
      <c r="K50" s="68" t="s">
        <v>92</v>
      </c>
      <c r="L50" s="71">
        <v>67.3</v>
      </c>
      <c r="M50" s="69">
        <f t="shared" si="2"/>
        <v>269.2</v>
      </c>
      <c r="N50" s="68" t="s">
        <v>75</v>
      </c>
      <c r="O50" t="s">
        <v>84</v>
      </c>
      <c r="P50">
        <v>11.5</v>
      </c>
      <c r="Q50" s="68">
        <v>27.6</v>
      </c>
    </row>
    <row r="51" spans="1:9" ht="12.75" customHeight="1">
      <c r="A51" s="55" t="s">
        <v>49</v>
      </c>
      <c r="B51" s="24"/>
      <c r="C51" s="25"/>
      <c r="D51" s="24"/>
      <c r="E51" s="25"/>
      <c r="F51" s="24" t="s">
        <v>66</v>
      </c>
      <c r="G51" s="25">
        <v>5123.3</v>
      </c>
      <c r="H51" s="26"/>
      <c r="I51" s="27"/>
    </row>
    <row r="52" spans="1:9" ht="12.75" customHeight="1">
      <c r="A52" s="55" t="s">
        <v>50</v>
      </c>
      <c r="B52" s="24"/>
      <c r="C52" s="25"/>
      <c r="D52" s="24"/>
      <c r="E52" s="25"/>
      <c r="F52" s="24" t="s">
        <v>68</v>
      </c>
      <c r="G52" s="25">
        <v>6331.69</v>
      </c>
      <c r="H52" s="26"/>
      <c r="I52" s="27"/>
    </row>
    <row r="53" spans="1:9" ht="12.75" customHeight="1">
      <c r="A53" s="55" t="s">
        <v>51</v>
      </c>
      <c r="B53" s="58"/>
      <c r="C53" s="63"/>
      <c r="D53" s="58"/>
      <c r="E53" s="63"/>
      <c r="F53" s="58"/>
      <c r="G53" s="63"/>
      <c r="H53" s="26"/>
      <c r="I53" s="27"/>
    </row>
    <row r="54" spans="1:9" ht="12.75" customHeight="1">
      <c r="A54" s="55" t="s">
        <v>52</v>
      </c>
      <c r="B54" s="58"/>
      <c r="C54" s="63"/>
      <c r="D54" s="58"/>
      <c r="E54" s="63"/>
      <c r="F54" s="58"/>
      <c r="G54" s="63"/>
      <c r="H54" s="26"/>
      <c r="I54" s="27"/>
    </row>
    <row r="55" spans="1:9" ht="12.75" customHeight="1">
      <c r="A55" s="55" t="s">
        <v>53</v>
      </c>
      <c r="B55" s="58"/>
      <c r="C55" s="63"/>
      <c r="D55" s="58"/>
      <c r="E55" s="63"/>
      <c r="F55" s="58"/>
      <c r="G55" s="64"/>
      <c r="H55" s="30"/>
      <c r="I55" s="27"/>
    </row>
    <row r="56" spans="1:9" ht="12.75">
      <c r="A56" s="65" t="s">
        <v>54</v>
      </c>
      <c r="B56" s="66"/>
      <c r="C56" s="67"/>
      <c r="D56" s="66"/>
      <c r="E56" s="67"/>
      <c r="F56" s="66"/>
      <c r="G56" s="33"/>
      <c r="H56" s="30">
        <v>4268.51</v>
      </c>
      <c r="I56" s="27">
        <f>H56/H$57</f>
        <v>0.04435159798895562</v>
      </c>
    </row>
    <row r="57" spans="1:9" ht="12.75">
      <c r="A57" s="57" t="s">
        <v>5</v>
      </c>
      <c r="B57" s="5"/>
      <c r="C57" s="20">
        <f>SUM(C4:C56)</f>
        <v>8051.23</v>
      </c>
      <c r="D57" s="5"/>
      <c r="E57" s="20">
        <f>SUM(E4:E56)</f>
        <v>15606.05</v>
      </c>
      <c r="F57" s="5"/>
      <c r="G57" s="20">
        <f>SUM(G4:G56)</f>
        <v>68316.73999999999</v>
      </c>
      <c r="H57" s="20">
        <f>SUM(H4:H56)</f>
        <v>96242.52999999998</v>
      </c>
      <c r="I57" s="6">
        <f>I6+I10+I14+I18+I23+I27+I31+I36+I42+I46+I50+I56</f>
        <v>1.0000000000000002</v>
      </c>
    </row>
    <row r="58" spans="2:7" ht="12.75">
      <c r="B58" s="4"/>
      <c r="C58" s="4"/>
      <c r="D58" s="4"/>
      <c r="E58" s="4"/>
      <c r="F58" s="4"/>
      <c r="G58" s="4"/>
    </row>
    <row r="59" ht="12.75">
      <c r="H59" s="35">
        <f>C57+E57+G57+H56</f>
        <v>96242.52999999998</v>
      </c>
    </row>
    <row r="60" spans="12:19" ht="12.75">
      <c r="L60">
        <v>3</v>
      </c>
      <c r="N60" s="68" t="s">
        <v>96</v>
      </c>
      <c r="O60" s="40" t="s">
        <v>125</v>
      </c>
      <c r="P60" s="40"/>
      <c r="Q60" s="40">
        <v>21.4</v>
      </c>
      <c r="R60" s="40">
        <v>23.3</v>
      </c>
      <c r="S60" s="40"/>
    </row>
    <row r="61" spans="12:18" ht="12.75">
      <c r="L61">
        <v>2</v>
      </c>
      <c r="N61" s="68" t="s">
        <v>88</v>
      </c>
      <c r="O61" t="s">
        <v>126</v>
      </c>
      <c r="Q61">
        <v>24.1</v>
      </c>
      <c r="R61">
        <v>45</v>
      </c>
    </row>
    <row r="62" spans="12:18" ht="12.75">
      <c r="L62">
        <v>5</v>
      </c>
      <c r="N62" s="68" t="s">
        <v>108</v>
      </c>
      <c r="O62" t="s">
        <v>127</v>
      </c>
      <c r="Q62">
        <v>19</v>
      </c>
      <c r="R62">
        <v>198.1</v>
      </c>
    </row>
    <row r="63" spans="12:18" ht="12.75">
      <c r="L63">
        <v>3</v>
      </c>
      <c r="N63" s="68" t="s">
        <v>94</v>
      </c>
      <c r="O63" t="s">
        <v>128</v>
      </c>
      <c r="Q63">
        <v>9.1</v>
      </c>
      <c r="R63">
        <v>19.1</v>
      </c>
    </row>
    <row r="64" spans="12:18" ht="12.75">
      <c r="L64">
        <v>4</v>
      </c>
      <c r="N64" s="68" t="s">
        <v>91</v>
      </c>
      <c r="O64" t="s">
        <v>129</v>
      </c>
      <c r="Q64">
        <v>23.1</v>
      </c>
      <c r="R64">
        <v>37.7</v>
      </c>
    </row>
    <row r="65" spans="12:18" ht="12.75">
      <c r="L65">
        <v>1</v>
      </c>
      <c r="N65" s="68" t="s">
        <v>92</v>
      </c>
      <c r="O65" t="s">
        <v>131</v>
      </c>
      <c r="Q65">
        <v>51.2</v>
      </c>
      <c r="R65">
        <v>22.3</v>
      </c>
    </row>
    <row r="66" spans="12:18" ht="12.75">
      <c r="L66">
        <v>4</v>
      </c>
      <c r="N66" s="68" t="s">
        <v>93</v>
      </c>
      <c r="O66" t="s">
        <v>133</v>
      </c>
      <c r="Q66">
        <v>34</v>
      </c>
      <c r="R66">
        <v>36.6</v>
      </c>
    </row>
    <row r="67" spans="12:18" ht="12.75">
      <c r="L67">
        <v>6</v>
      </c>
      <c r="N67" s="68" t="s">
        <v>89</v>
      </c>
      <c r="O67" t="s">
        <v>134</v>
      </c>
      <c r="Q67">
        <v>24.9</v>
      </c>
      <c r="R67">
        <v>40.3</v>
      </c>
    </row>
    <row r="68" spans="12:18" ht="12.75">
      <c r="L68">
        <v>3</v>
      </c>
      <c r="N68" s="68" t="s">
        <v>100</v>
      </c>
      <c r="O68" t="s">
        <v>135</v>
      </c>
      <c r="Q68">
        <v>13.7</v>
      </c>
      <c r="R68">
        <v>21.3</v>
      </c>
    </row>
    <row r="70" spans="13:18" ht="12.75">
      <c r="M70" t="s">
        <v>80</v>
      </c>
      <c r="N70" s="68" t="s">
        <v>102</v>
      </c>
      <c r="O70" t="s">
        <v>130</v>
      </c>
      <c r="Q70">
        <v>10.3</v>
      </c>
      <c r="R70">
        <v>19.8</v>
      </c>
    </row>
    <row r="71" spans="13:18" ht="12.75">
      <c r="M71" t="s">
        <v>136</v>
      </c>
      <c r="N71" s="68" t="s">
        <v>97</v>
      </c>
      <c r="O71" t="s">
        <v>132</v>
      </c>
      <c r="Q71">
        <v>16.6</v>
      </c>
      <c r="R71">
        <v>16.2</v>
      </c>
    </row>
  </sheetData>
  <printOptions/>
  <pageMargins left="0.6" right="0.27" top="1.14" bottom="0.5" header="0.5" footer="0.5"/>
  <pageSetup fitToHeight="1" fitToWidth="1" horizontalDpi="1200" verticalDpi="1200" orientation="portrait" scale="83" r:id="rId1"/>
  <headerFooter alignWithMargins="0">
    <oddHeader>&amp;C&amp;"Times New Roman,Bold"&amp;14SEMI MODEL CLUB 
DIVERSIFICATION 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I1" sqref="I1:M11"/>
    </sheetView>
  </sheetViews>
  <sheetFormatPr defaultColWidth="9.140625" defaultRowHeight="12.75"/>
  <cols>
    <col min="1" max="1" width="9.140625" style="2" customWidth="1"/>
    <col min="2" max="7" width="11.00390625" style="0" customWidth="1"/>
    <col min="8" max="9" width="13.7109375" style="0" customWidth="1"/>
  </cols>
  <sheetData>
    <row r="1" spans="1:12" s="40" customFormat="1" ht="38.25">
      <c r="A1" s="79" t="s">
        <v>119</v>
      </c>
      <c r="B1" s="80" t="s">
        <v>120</v>
      </c>
      <c r="C1" s="80" t="s">
        <v>121</v>
      </c>
      <c r="D1" s="79" t="s">
        <v>80</v>
      </c>
      <c r="E1" s="79" t="s">
        <v>122</v>
      </c>
      <c r="F1" s="79" t="s">
        <v>123</v>
      </c>
      <c r="G1" s="79" t="s">
        <v>124</v>
      </c>
      <c r="I1" s="40" t="s">
        <v>125</v>
      </c>
      <c r="K1" s="40">
        <v>21.4</v>
      </c>
      <c r="L1" s="40">
        <v>23.3</v>
      </c>
    </row>
    <row r="2" spans="1:12" ht="12.75">
      <c r="A2" s="68" t="s">
        <v>111</v>
      </c>
      <c r="B2" s="71">
        <v>4691</v>
      </c>
      <c r="C2" s="69">
        <f aca="true" t="shared" si="0" ref="C2:C11">B2*4</f>
        <v>18764</v>
      </c>
      <c r="D2" s="68" t="s">
        <v>76</v>
      </c>
      <c r="E2" t="s">
        <v>116</v>
      </c>
      <c r="F2" s="76">
        <v>64.1</v>
      </c>
      <c r="G2" s="76">
        <v>-0.5</v>
      </c>
      <c r="I2" t="s">
        <v>126</v>
      </c>
      <c r="K2">
        <v>24.1</v>
      </c>
      <c r="L2">
        <v>45</v>
      </c>
    </row>
    <row r="3" spans="1:13" ht="12.75">
      <c r="A3" s="68" t="s">
        <v>112</v>
      </c>
      <c r="B3" s="71">
        <v>5319</v>
      </c>
      <c r="C3" s="69">
        <f t="shared" si="0"/>
        <v>21276</v>
      </c>
      <c r="D3" s="68" t="s">
        <v>76</v>
      </c>
      <c r="E3" t="s">
        <v>116</v>
      </c>
      <c r="F3" s="76">
        <v>56.4</v>
      </c>
      <c r="G3" s="15">
        <v>1.8</v>
      </c>
      <c r="I3" t="s">
        <v>127</v>
      </c>
      <c r="L3">
        <v>19</v>
      </c>
      <c r="M3">
        <v>198.1</v>
      </c>
    </row>
    <row r="4" spans="1:13" ht="12.75">
      <c r="A4" s="68" t="s">
        <v>113</v>
      </c>
      <c r="B4" s="71">
        <v>2139</v>
      </c>
      <c r="C4" s="69">
        <f t="shared" si="0"/>
        <v>8556</v>
      </c>
      <c r="D4" s="68" t="s">
        <v>76</v>
      </c>
      <c r="E4" t="s">
        <v>116</v>
      </c>
      <c r="F4" s="76">
        <v>55.6</v>
      </c>
      <c r="G4" s="76">
        <v>-1.4</v>
      </c>
      <c r="I4" t="s">
        <v>128</v>
      </c>
      <c r="L4">
        <v>9.1</v>
      </c>
      <c r="M4">
        <v>19.1</v>
      </c>
    </row>
    <row r="5" spans="1:12" ht="12.75">
      <c r="A5" s="68" t="s">
        <v>102</v>
      </c>
      <c r="B5" s="71">
        <v>1276.5</v>
      </c>
      <c r="C5" s="69">
        <f t="shared" si="0"/>
        <v>5106</v>
      </c>
      <c r="D5" s="68" t="s">
        <v>76</v>
      </c>
      <c r="E5" t="s">
        <v>82</v>
      </c>
      <c r="F5" s="76">
        <v>39.7</v>
      </c>
      <c r="G5" s="15">
        <v>11.1</v>
      </c>
      <c r="I5" t="s">
        <v>129</v>
      </c>
      <c r="K5">
        <v>23.1</v>
      </c>
      <c r="L5">
        <v>37.7</v>
      </c>
    </row>
    <row r="6" spans="1:11" ht="12.75">
      <c r="A6" s="68" t="s">
        <v>103</v>
      </c>
      <c r="B6" s="71">
        <v>16319.8</v>
      </c>
      <c r="C6" s="69">
        <f t="shared" si="0"/>
        <v>65279.2</v>
      </c>
      <c r="D6" s="68" t="s">
        <v>76</v>
      </c>
      <c r="E6" t="s">
        <v>82</v>
      </c>
      <c r="F6" s="76">
        <v>46.5</v>
      </c>
      <c r="G6" s="15">
        <v>5.2</v>
      </c>
      <c r="I6" t="s">
        <v>130</v>
      </c>
      <c r="J6">
        <v>10.3</v>
      </c>
      <c r="K6">
        <v>19.8</v>
      </c>
    </row>
    <row r="7" spans="1:13" ht="12.75">
      <c r="A7" s="68" t="s">
        <v>104</v>
      </c>
      <c r="B7" s="71">
        <v>95298</v>
      </c>
      <c r="C7" s="69">
        <f t="shared" si="0"/>
        <v>381192</v>
      </c>
      <c r="D7" s="68" t="s">
        <v>76</v>
      </c>
      <c r="E7" t="s">
        <v>114</v>
      </c>
      <c r="F7" s="15">
        <v>13.4</v>
      </c>
      <c r="G7" s="15">
        <v>17.1</v>
      </c>
      <c r="I7" t="s">
        <v>131</v>
      </c>
      <c r="L7">
        <v>51.2</v>
      </c>
      <c r="M7">
        <v>22.3</v>
      </c>
    </row>
    <row r="8" spans="1:13" ht="12.75">
      <c r="A8" s="68" t="s">
        <v>105</v>
      </c>
      <c r="B8" s="71">
        <v>49549</v>
      </c>
      <c r="C8" s="69">
        <f t="shared" si="0"/>
        <v>198196</v>
      </c>
      <c r="D8" s="68" t="s">
        <v>76</v>
      </c>
      <c r="E8" t="s">
        <v>114</v>
      </c>
      <c r="F8" s="76">
        <v>31.6</v>
      </c>
      <c r="G8" s="15">
        <v>10.5</v>
      </c>
      <c r="I8" t="s">
        <v>132</v>
      </c>
      <c r="L8">
        <v>16.6</v>
      </c>
      <c r="M8">
        <v>16.2</v>
      </c>
    </row>
    <row r="9" spans="1:12" ht="12.75">
      <c r="A9" s="68" t="s">
        <v>107</v>
      </c>
      <c r="B9" s="71">
        <v>18575</v>
      </c>
      <c r="C9" s="69">
        <f t="shared" si="0"/>
        <v>74300</v>
      </c>
      <c r="D9" s="68" t="s">
        <v>76</v>
      </c>
      <c r="E9" t="s">
        <v>114</v>
      </c>
      <c r="F9" s="15">
        <v>26.5</v>
      </c>
      <c r="G9" s="15">
        <v>28.7</v>
      </c>
      <c r="I9" t="s">
        <v>133</v>
      </c>
      <c r="K9">
        <v>34</v>
      </c>
      <c r="L9">
        <v>36.6</v>
      </c>
    </row>
    <row r="10" spans="1:13" ht="12.75">
      <c r="A10" s="68" t="s">
        <v>110</v>
      </c>
      <c r="B10" s="71">
        <v>31581</v>
      </c>
      <c r="C10" s="69">
        <f t="shared" si="0"/>
        <v>126324</v>
      </c>
      <c r="D10" s="68" t="s">
        <v>76</v>
      </c>
      <c r="E10" t="s">
        <v>115</v>
      </c>
      <c r="F10" s="77">
        <v>41.7</v>
      </c>
      <c r="G10">
        <v>1.2</v>
      </c>
      <c r="I10" t="s">
        <v>134</v>
      </c>
      <c r="L10">
        <v>24.9</v>
      </c>
      <c r="M10">
        <v>40.3</v>
      </c>
    </row>
    <row r="11" spans="1:12" ht="12.75">
      <c r="A11" s="68" t="s">
        <v>109</v>
      </c>
      <c r="B11" s="71">
        <v>26484</v>
      </c>
      <c r="C11" s="69">
        <f t="shared" si="0"/>
        <v>105936</v>
      </c>
      <c r="D11" s="68" t="s">
        <v>76</v>
      </c>
      <c r="E11" t="s">
        <v>115</v>
      </c>
      <c r="F11" s="77">
        <v>57.3</v>
      </c>
      <c r="G11">
        <v>1.8</v>
      </c>
      <c r="I11" t="s">
        <v>135</v>
      </c>
      <c r="K11">
        <v>13.7</v>
      </c>
      <c r="L11">
        <v>21.3</v>
      </c>
    </row>
    <row r="12" spans="1:7" ht="12.75">
      <c r="A12" s="68"/>
      <c r="B12" s="71"/>
      <c r="C12" s="69"/>
      <c r="D12" s="68"/>
      <c r="F12" s="15"/>
      <c r="G12" s="15"/>
    </row>
    <row r="13" spans="1:7" ht="12.75">
      <c r="A13" s="68" t="s">
        <v>89</v>
      </c>
      <c r="B13" s="71">
        <v>153.2</v>
      </c>
      <c r="C13" s="69">
        <f aca="true" t="shared" si="1" ref="C13:C28">B13*4</f>
        <v>612.8</v>
      </c>
      <c r="D13" s="68" t="s">
        <v>77</v>
      </c>
      <c r="E13" t="s">
        <v>81</v>
      </c>
      <c r="F13" s="68">
        <v>0.8</v>
      </c>
      <c r="G13" s="68">
        <v>9.1</v>
      </c>
    </row>
    <row r="14" spans="1:7" ht="12.75">
      <c r="A14" s="68" t="s">
        <v>108</v>
      </c>
      <c r="B14" s="71">
        <v>472.8</v>
      </c>
      <c r="C14" s="69">
        <f t="shared" si="1"/>
        <v>1891.2</v>
      </c>
      <c r="D14" s="68" t="s">
        <v>77</v>
      </c>
      <c r="E14" t="s">
        <v>85</v>
      </c>
      <c r="F14" s="68">
        <v>29.8</v>
      </c>
      <c r="G14" s="68">
        <v>10.5</v>
      </c>
    </row>
    <row r="15" spans="1:7" ht="12.75">
      <c r="A15" s="68" t="s">
        <v>96</v>
      </c>
      <c r="B15" s="71">
        <v>126.6</v>
      </c>
      <c r="C15" s="69">
        <f t="shared" si="1"/>
        <v>506.4</v>
      </c>
      <c r="D15" s="68" t="s">
        <v>77</v>
      </c>
      <c r="E15" t="s">
        <v>82</v>
      </c>
      <c r="F15" s="68">
        <v>19.8</v>
      </c>
      <c r="G15" s="68">
        <v>14.4</v>
      </c>
    </row>
    <row r="16" spans="1:7" ht="12.75">
      <c r="A16" s="68" t="s">
        <v>101</v>
      </c>
      <c r="B16" s="71">
        <v>910.1</v>
      </c>
      <c r="C16" s="69">
        <f t="shared" si="1"/>
        <v>3640.4</v>
      </c>
      <c r="D16" s="68" t="s">
        <v>77</v>
      </c>
      <c r="E16" t="s">
        <v>82</v>
      </c>
      <c r="F16" s="68">
        <v>0</v>
      </c>
      <c r="G16" s="68">
        <v>23.8</v>
      </c>
    </row>
    <row r="17" spans="1:7" ht="12.75">
      <c r="A17" s="68" t="s">
        <v>99</v>
      </c>
      <c r="B17" s="71">
        <v>717</v>
      </c>
      <c r="C17" s="69">
        <f t="shared" si="1"/>
        <v>2868</v>
      </c>
      <c r="D17" s="68" t="s">
        <v>77</v>
      </c>
      <c r="E17" t="s">
        <v>82</v>
      </c>
      <c r="F17" s="78">
        <v>31.2</v>
      </c>
      <c r="G17" s="68">
        <v>8.7</v>
      </c>
    </row>
    <row r="18" spans="1:7" ht="12.75">
      <c r="A18" s="68" t="s">
        <v>94</v>
      </c>
      <c r="B18" s="71">
        <v>166.8</v>
      </c>
      <c r="C18" s="69">
        <f t="shared" si="1"/>
        <v>667.2</v>
      </c>
      <c r="D18" s="68" t="s">
        <v>77</v>
      </c>
      <c r="E18" t="s">
        <v>82</v>
      </c>
      <c r="F18" s="68">
        <v>2.7</v>
      </c>
      <c r="G18" s="68">
        <v>8.4</v>
      </c>
    </row>
    <row r="19" spans="1:7" ht="12.75">
      <c r="A19" s="68" t="s">
        <v>100</v>
      </c>
      <c r="B19" s="71">
        <v>652.1</v>
      </c>
      <c r="C19" s="69">
        <f t="shared" si="1"/>
        <v>2608.4</v>
      </c>
      <c r="D19" s="68" t="s">
        <v>77</v>
      </c>
      <c r="E19" t="s">
        <v>82</v>
      </c>
      <c r="F19" s="68">
        <v>3.4</v>
      </c>
      <c r="G19" s="68">
        <v>8.2</v>
      </c>
    </row>
    <row r="20" spans="1:7" ht="12.75">
      <c r="A20" s="68" t="s">
        <v>106</v>
      </c>
      <c r="B20" s="71">
        <v>682.2</v>
      </c>
      <c r="C20" s="69">
        <f t="shared" si="1"/>
        <v>2728.8</v>
      </c>
      <c r="D20" s="68" t="s">
        <v>77</v>
      </c>
      <c r="E20" t="s">
        <v>114</v>
      </c>
      <c r="F20" s="68">
        <v>35.7</v>
      </c>
      <c r="G20" s="68">
        <v>11.2</v>
      </c>
    </row>
    <row r="21" spans="1:7" ht="12.75">
      <c r="A21" s="68" t="s">
        <v>88</v>
      </c>
      <c r="B21" s="71">
        <v>227.8</v>
      </c>
      <c r="C21" s="69">
        <f t="shared" si="1"/>
        <v>911.2</v>
      </c>
      <c r="D21" s="68" t="s">
        <v>77</v>
      </c>
      <c r="E21" t="s">
        <v>84</v>
      </c>
      <c r="F21" s="68">
        <v>0</v>
      </c>
      <c r="G21" s="68">
        <v>9.9</v>
      </c>
    </row>
    <row r="22" spans="1:7" ht="12.75">
      <c r="A22" s="68" t="s">
        <v>90</v>
      </c>
      <c r="B22" s="71">
        <v>25.9</v>
      </c>
      <c r="C22" s="69">
        <f t="shared" si="1"/>
        <v>103.6</v>
      </c>
      <c r="D22" s="68" t="s">
        <v>75</v>
      </c>
      <c r="E22" t="s">
        <v>85</v>
      </c>
      <c r="F22" s="68">
        <v>0</v>
      </c>
      <c r="G22" s="68">
        <v>39.4</v>
      </c>
    </row>
    <row r="23" spans="1:7" ht="12.75">
      <c r="A23" s="68" t="s">
        <v>91</v>
      </c>
      <c r="B23" s="71">
        <v>80</v>
      </c>
      <c r="C23" s="69">
        <f t="shared" si="1"/>
        <v>320</v>
      </c>
      <c r="D23" s="68" t="s">
        <v>75</v>
      </c>
      <c r="E23" t="s">
        <v>85</v>
      </c>
      <c r="F23" s="68">
        <v>0</v>
      </c>
      <c r="G23" s="68">
        <v>24.7</v>
      </c>
    </row>
    <row r="24" spans="1:7" ht="12.75">
      <c r="A24" s="68" t="s">
        <v>93</v>
      </c>
      <c r="B24" s="71">
        <v>95.5</v>
      </c>
      <c r="C24" s="69">
        <f t="shared" si="1"/>
        <v>382</v>
      </c>
      <c r="D24" s="68" t="s">
        <v>75</v>
      </c>
      <c r="E24" t="s">
        <v>85</v>
      </c>
      <c r="F24" s="68">
        <v>44</v>
      </c>
      <c r="G24" s="68">
        <v>20.7</v>
      </c>
    </row>
    <row r="25" spans="1:7" ht="12.75">
      <c r="A25" s="68" t="s">
        <v>97</v>
      </c>
      <c r="B25" s="71">
        <v>43.9</v>
      </c>
      <c r="C25" s="69">
        <f t="shared" si="1"/>
        <v>175.6</v>
      </c>
      <c r="D25" s="68" t="s">
        <v>75</v>
      </c>
      <c r="E25" t="s">
        <v>82</v>
      </c>
      <c r="G25" s="68">
        <v>13.6</v>
      </c>
    </row>
    <row r="26" spans="1:7" ht="12.75">
      <c r="A26" s="68" t="s">
        <v>95</v>
      </c>
      <c r="B26" s="71">
        <v>91</v>
      </c>
      <c r="C26" s="69">
        <f t="shared" si="1"/>
        <v>364</v>
      </c>
      <c r="D26" s="68" t="s">
        <v>75</v>
      </c>
      <c r="E26" t="s">
        <v>82</v>
      </c>
      <c r="F26">
        <v>20.2</v>
      </c>
      <c r="G26" s="68">
        <v>15.4</v>
      </c>
    </row>
    <row r="27" spans="1:7" ht="12.75">
      <c r="A27" s="68" t="s">
        <v>98</v>
      </c>
      <c r="B27" s="71">
        <v>35.5</v>
      </c>
      <c r="C27" s="69">
        <f t="shared" si="1"/>
        <v>142</v>
      </c>
      <c r="D27" s="68" t="s">
        <v>75</v>
      </c>
      <c r="E27" t="s">
        <v>82</v>
      </c>
      <c r="G27" s="68">
        <v>11.6</v>
      </c>
    </row>
    <row r="28" spans="1:7" ht="12.75">
      <c r="A28" s="68" t="s">
        <v>92</v>
      </c>
      <c r="B28" s="71">
        <v>67.3</v>
      </c>
      <c r="C28" s="69">
        <f t="shared" si="1"/>
        <v>269.2</v>
      </c>
      <c r="D28" s="68" t="s">
        <v>75</v>
      </c>
      <c r="E28" t="s">
        <v>84</v>
      </c>
      <c r="F28">
        <v>11.5</v>
      </c>
      <c r="G28" s="68">
        <v>27.6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30" sqref="D30"/>
    </sheetView>
  </sheetViews>
  <sheetFormatPr defaultColWidth="9.140625" defaultRowHeight="12.75"/>
  <cols>
    <col min="4" max="4" width="24.57421875" style="0" customWidth="1"/>
  </cols>
  <sheetData>
    <row r="1" spans="3:4" ht="13.5" customHeight="1">
      <c r="C1" s="68"/>
      <c r="D1" s="40"/>
    </row>
    <row r="2" spans="1:7" ht="13.5" customHeight="1">
      <c r="A2">
        <v>3</v>
      </c>
      <c r="C2" s="68" t="s">
        <v>96</v>
      </c>
      <c r="D2" s="40" t="s">
        <v>125</v>
      </c>
      <c r="E2" s="40"/>
      <c r="F2" s="40">
        <v>21.4</v>
      </c>
      <c r="G2" s="40">
        <v>23.3</v>
      </c>
    </row>
    <row r="3" spans="1:7" ht="12.75">
      <c r="A3">
        <v>2</v>
      </c>
      <c r="C3" s="68" t="s">
        <v>88</v>
      </c>
      <c r="D3" t="s">
        <v>126</v>
      </c>
      <c r="F3">
        <v>24.1</v>
      </c>
      <c r="G3">
        <v>45</v>
      </c>
    </row>
    <row r="4" spans="1:7" ht="12.75">
      <c r="A4">
        <v>5</v>
      </c>
      <c r="C4" s="68" t="s">
        <v>108</v>
      </c>
      <c r="D4" t="s">
        <v>127</v>
      </c>
      <c r="F4">
        <v>19</v>
      </c>
      <c r="G4">
        <v>198.1</v>
      </c>
    </row>
    <row r="5" spans="1:7" ht="12.75">
      <c r="A5">
        <v>3</v>
      </c>
      <c r="C5" s="68" t="s">
        <v>94</v>
      </c>
      <c r="D5" t="s">
        <v>128</v>
      </c>
      <c r="F5">
        <v>9.1</v>
      </c>
      <c r="G5">
        <v>19.1</v>
      </c>
    </row>
    <row r="6" spans="1:7" ht="12.75">
      <c r="A6">
        <v>4</v>
      </c>
      <c r="C6" s="68" t="s">
        <v>91</v>
      </c>
      <c r="D6" t="s">
        <v>129</v>
      </c>
      <c r="F6">
        <v>23.1</v>
      </c>
      <c r="G6">
        <v>37.7</v>
      </c>
    </row>
    <row r="7" spans="1:7" ht="12.75">
      <c r="A7">
        <v>1</v>
      </c>
      <c r="C7" s="68" t="s">
        <v>92</v>
      </c>
      <c r="D7" t="s">
        <v>131</v>
      </c>
      <c r="F7">
        <v>51.2</v>
      </c>
      <c r="G7">
        <v>22.3</v>
      </c>
    </row>
    <row r="8" spans="1:7" ht="12.75">
      <c r="A8">
        <v>4</v>
      </c>
      <c r="C8" s="68" t="s">
        <v>93</v>
      </c>
      <c r="D8" t="s">
        <v>133</v>
      </c>
      <c r="F8">
        <v>34</v>
      </c>
      <c r="G8">
        <v>36.6</v>
      </c>
    </row>
    <row r="9" spans="1:7" ht="12.75">
      <c r="A9">
        <v>6</v>
      </c>
      <c r="C9" s="68" t="s">
        <v>89</v>
      </c>
      <c r="D9" t="s">
        <v>134</v>
      </c>
      <c r="F9">
        <v>24.9</v>
      </c>
      <c r="G9">
        <v>40.3</v>
      </c>
    </row>
    <row r="10" spans="1:7" ht="12.75">
      <c r="A10">
        <v>3</v>
      </c>
      <c r="C10" s="68" t="s">
        <v>100</v>
      </c>
      <c r="D10" t="s">
        <v>135</v>
      </c>
      <c r="F10">
        <v>13.7</v>
      </c>
      <c r="G10">
        <v>21.3</v>
      </c>
    </row>
    <row r="12" spans="2:7" ht="12.75">
      <c r="B12" t="s">
        <v>80</v>
      </c>
      <c r="C12" s="68" t="s">
        <v>102</v>
      </c>
      <c r="D12" t="s">
        <v>130</v>
      </c>
      <c r="F12">
        <v>10.3</v>
      </c>
      <c r="G12">
        <v>19.8</v>
      </c>
    </row>
    <row r="13" spans="2:7" ht="12.75">
      <c r="B13" t="s">
        <v>136</v>
      </c>
      <c r="C13" s="68" t="s">
        <v>97</v>
      </c>
      <c r="D13" t="s">
        <v>132</v>
      </c>
      <c r="F13">
        <v>16.6</v>
      </c>
      <c r="G13">
        <v>16.2</v>
      </c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E. Douglass</dc:creator>
  <cp:keywords/>
  <dc:description/>
  <cp:lastModifiedBy>Leonard E. Douglass</cp:lastModifiedBy>
  <cp:lastPrinted>2011-02-18T15:38:25Z</cp:lastPrinted>
  <dcterms:created xsi:type="dcterms:W3CDTF">2010-12-24T17:54:54Z</dcterms:created>
  <dcterms:modified xsi:type="dcterms:W3CDTF">2011-02-18T15:48:12Z</dcterms:modified>
  <cp:category/>
  <cp:version/>
  <cp:contentType/>
  <cp:contentStatus/>
</cp:coreProperties>
</file>